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est\Downloads\RENDICIÓN DE CUENTAS\Información Presupuestaria\"/>
    </mc:Choice>
  </mc:AlternateContent>
  <workbookProtection workbookAlgorithmName="SHA-512" workbookHashValue="yIiLfv+RuFP68JWKWk2M16PdyIdqYYtDLAkel2lN/8whaPe3k37yMkHnZP6Z9rED41X354dgFcXhhN1NmeUIaA==" workbookSaltValue="unZcfZl3z+b1J2/G0Bbzhg==" workbookSpinCount="100000" lockStructure="1"/>
  <bookViews>
    <workbookView xWindow="105" yWindow="120" windowWidth="14340" windowHeight="15345"/>
  </bookViews>
  <sheets>
    <sheet name="Analítico de Ingresos" sheetId="5" r:id="rId1"/>
    <sheet name="Objeto del Gasto" sheetId="2" r:id="rId2"/>
    <sheet name="Tipo de Gasto" sheetId="3" r:id="rId3"/>
    <sheet name="C. Administrativa" sheetId="4" r:id="rId4"/>
    <sheet name="Endeudamiento Neto" sheetId="6" r:id="rId5"/>
  </sheets>
  <externalReferences>
    <externalReference r:id="rId6"/>
    <externalReference r:id="rId7"/>
  </externalReferences>
  <definedNames>
    <definedName name="_xlnm.Print_Area" localSheetId="0">'Analítico de Ingresos'!$A$1:$J$50</definedName>
    <definedName name="_xlnm.Print_Area" localSheetId="3">'C. Administrativa'!$A$1:$I$17</definedName>
    <definedName name="_xlnm.Print_Area" localSheetId="2">'Tipo de Gasto'!$A$1:$I$29</definedName>
    <definedName name="PROYECTOS">'[1]NOMINA 4n'!$DL$81:$DM$83</definedName>
    <definedName name="_xlnm.Print_Titles" localSheetId="1">'Objeto del Gasto'!$3:$11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6" l="1"/>
  <c r="D33" i="6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J47" i="5"/>
  <c r="J46" i="5" s="1"/>
  <c r="G47" i="5"/>
  <c r="G46" i="5" s="1"/>
  <c r="I46" i="5"/>
  <c r="H46" i="5"/>
  <c r="F46" i="5"/>
  <c r="E46" i="5"/>
  <c r="J44" i="5"/>
  <c r="G44" i="5"/>
  <c r="J43" i="5"/>
  <c r="G43" i="5"/>
  <c r="J42" i="5"/>
  <c r="G42" i="5"/>
  <c r="G40" i="5" s="1"/>
  <c r="J41" i="5"/>
  <c r="G41" i="5"/>
  <c r="J40" i="5"/>
  <c r="I40" i="5"/>
  <c r="H40" i="5"/>
  <c r="F40" i="5"/>
  <c r="E40" i="5"/>
  <c r="J39" i="5"/>
  <c r="G39" i="5"/>
  <c r="J38" i="5"/>
  <c r="G38" i="5"/>
  <c r="J37" i="5"/>
  <c r="G37" i="5"/>
  <c r="J36" i="5"/>
  <c r="G36" i="5"/>
  <c r="J35" i="5"/>
  <c r="G35" i="5"/>
  <c r="J34" i="5"/>
  <c r="G34" i="5"/>
  <c r="J33" i="5"/>
  <c r="G33" i="5"/>
  <c r="J32" i="5"/>
  <c r="G32" i="5"/>
  <c r="I31" i="5"/>
  <c r="J31" i="5" s="1"/>
  <c r="J30" i="5" s="1"/>
  <c r="H31" i="5"/>
  <c r="H30" i="5" s="1"/>
  <c r="H49" i="5" s="1"/>
  <c r="F31" i="5"/>
  <c r="F30" i="5" s="1"/>
  <c r="F49" i="5" s="1"/>
  <c r="I30" i="5"/>
  <c r="I49" i="5" s="1"/>
  <c r="E30" i="5"/>
  <c r="E49" i="5" s="1"/>
  <c r="I22" i="5"/>
  <c r="H22" i="5"/>
  <c r="F22" i="5"/>
  <c r="E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J12" i="5"/>
  <c r="J22" i="5" s="1"/>
  <c r="G12" i="5"/>
  <c r="J11" i="5"/>
  <c r="G11" i="5"/>
  <c r="G22" i="5" s="1"/>
  <c r="H19" i="6" l="1"/>
  <c r="H33" i="6" s="1"/>
  <c r="J49" i="5"/>
  <c r="G31" i="5"/>
  <c r="G30" i="5" s="1"/>
  <c r="G49" i="5" s="1"/>
  <c r="H14" i="4"/>
  <c r="G14" i="4"/>
  <c r="E14" i="4"/>
  <c r="D14" i="4"/>
  <c r="F12" i="4"/>
  <c r="I12" i="4" s="1"/>
  <c r="F11" i="4"/>
  <c r="F14" i="4" l="1"/>
  <c r="I11" i="4"/>
  <c r="I14" i="4" s="1"/>
  <c r="H22" i="3" l="1"/>
  <c r="G22" i="3"/>
  <c r="E22" i="3"/>
  <c r="D22" i="3"/>
  <c r="F20" i="3"/>
  <c r="I20" i="3" s="1"/>
  <c r="F18" i="3"/>
  <c r="I18" i="3" s="1"/>
  <c r="F16" i="3"/>
  <c r="I16" i="3" s="1"/>
  <c r="F14" i="3"/>
  <c r="I14" i="3" s="1"/>
  <c r="F12" i="3"/>
  <c r="I12" i="3" s="1"/>
  <c r="I22" i="3" l="1"/>
  <c r="F22" i="3"/>
  <c r="F83" i="2" l="1"/>
  <c r="I83" i="2" s="1"/>
  <c r="F82" i="2"/>
  <c r="I82" i="2" s="1"/>
  <c r="F81" i="2"/>
  <c r="I81" i="2" s="1"/>
  <c r="F80" i="2"/>
  <c r="I80" i="2" s="1"/>
  <c r="F79" i="2"/>
  <c r="I79" i="2" s="1"/>
  <c r="F78" i="2"/>
  <c r="I78" i="2" s="1"/>
  <c r="F77" i="2"/>
  <c r="I77" i="2" s="1"/>
  <c r="H76" i="2"/>
  <c r="G76" i="2"/>
  <c r="E76" i="2"/>
  <c r="D76" i="2"/>
  <c r="F75" i="2"/>
  <c r="I75" i="2" s="1"/>
  <c r="F74" i="2"/>
  <c r="I74" i="2" s="1"/>
  <c r="F73" i="2"/>
  <c r="H72" i="2"/>
  <c r="G72" i="2"/>
  <c r="E72" i="2"/>
  <c r="D72" i="2"/>
  <c r="F71" i="2"/>
  <c r="I71" i="2" s="1"/>
  <c r="F70" i="2"/>
  <c r="I70" i="2" s="1"/>
  <c r="F69" i="2"/>
  <c r="I69" i="2" s="1"/>
  <c r="F68" i="2"/>
  <c r="I68" i="2" s="1"/>
  <c r="F67" i="2"/>
  <c r="I67" i="2" s="1"/>
  <c r="F66" i="2"/>
  <c r="I66" i="2" s="1"/>
  <c r="F65" i="2"/>
  <c r="I65" i="2" s="1"/>
  <c r="H64" i="2"/>
  <c r="G64" i="2"/>
  <c r="E64" i="2"/>
  <c r="D64" i="2"/>
  <c r="F63" i="2"/>
  <c r="I63" i="2" s="1"/>
  <c r="F62" i="2"/>
  <c r="I62" i="2" s="1"/>
  <c r="F61" i="2"/>
  <c r="I61" i="2" s="1"/>
  <c r="I60" i="2" s="1"/>
  <c r="H60" i="2"/>
  <c r="G60" i="2"/>
  <c r="E60" i="2"/>
  <c r="D60" i="2"/>
  <c r="F59" i="2"/>
  <c r="I59" i="2" s="1"/>
  <c r="F58" i="2"/>
  <c r="I58" i="2" s="1"/>
  <c r="F57" i="2"/>
  <c r="I57" i="2" s="1"/>
  <c r="F56" i="2"/>
  <c r="I56" i="2" s="1"/>
  <c r="F55" i="2"/>
  <c r="I55" i="2" s="1"/>
  <c r="F54" i="2"/>
  <c r="I54" i="2" s="1"/>
  <c r="F53" i="2"/>
  <c r="I53" i="2" s="1"/>
  <c r="F52" i="2"/>
  <c r="I52" i="2" s="1"/>
  <c r="F51" i="2"/>
  <c r="I51" i="2" s="1"/>
  <c r="H50" i="2"/>
  <c r="G50" i="2"/>
  <c r="F50" i="2"/>
  <c r="E50" i="2"/>
  <c r="D50" i="2"/>
  <c r="F49" i="2"/>
  <c r="I49" i="2" s="1"/>
  <c r="F48" i="2"/>
  <c r="I48" i="2" s="1"/>
  <c r="F47" i="2"/>
  <c r="I47" i="2" s="1"/>
  <c r="F46" i="2"/>
  <c r="I46" i="2" s="1"/>
  <c r="F45" i="2"/>
  <c r="I45" i="2" s="1"/>
  <c r="F44" i="2"/>
  <c r="I44" i="2" s="1"/>
  <c r="F43" i="2"/>
  <c r="I43" i="2" s="1"/>
  <c r="F42" i="2"/>
  <c r="I42" i="2" s="1"/>
  <c r="F41" i="2"/>
  <c r="H40" i="2"/>
  <c r="G40" i="2"/>
  <c r="E40" i="2"/>
  <c r="D40" i="2"/>
  <c r="F39" i="2"/>
  <c r="I39" i="2" s="1"/>
  <c r="F38" i="2"/>
  <c r="I38" i="2" s="1"/>
  <c r="F37" i="2"/>
  <c r="I37" i="2" s="1"/>
  <c r="F36" i="2"/>
  <c r="I36" i="2" s="1"/>
  <c r="F35" i="2"/>
  <c r="I35" i="2" s="1"/>
  <c r="F34" i="2"/>
  <c r="I34" i="2" s="1"/>
  <c r="F33" i="2"/>
  <c r="I33" i="2" s="1"/>
  <c r="F32" i="2"/>
  <c r="I32" i="2" s="1"/>
  <c r="F31" i="2"/>
  <c r="I31" i="2" s="1"/>
  <c r="I30" i="2" s="1"/>
  <c r="H30" i="2"/>
  <c r="G30" i="2"/>
  <c r="E30" i="2"/>
  <c r="D30" i="2"/>
  <c r="F29" i="2"/>
  <c r="I29" i="2" s="1"/>
  <c r="F28" i="2"/>
  <c r="I28" i="2" s="1"/>
  <c r="F27" i="2"/>
  <c r="I27" i="2" s="1"/>
  <c r="F26" i="2"/>
  <c r="I26" i="2" s="1"/>
  <c r="F25" i="2"/>
  <c r="I25" i="2" s="1"/>
  <c r="F24" i="2"/>
  <c r="I24" i="2" s="1"/>
  <c r="F23" i="2"/>
  <c r="I23" i="2" s="1"/>
  <c r="F22" i="2"/>
  <c r="I22" i="2" s="1"/>
  <c r="F21" i="2"/>
  <c r="I21" i="2" s="1"/>
  <c r="H20" i="2"/>
  <c r="G20" i="2"/>
  <c r="E20" i="2"/>
  <c r="D20" i="2"/>
  <c r="F19" i="2"/>
  <c r="I19" i="2" s="1"/>
  <c r="I18" i="2"/>
  <c r="F18" i="2"/>
  <c r="F17" i="2"/>
  <c r="I17" i="2" s="1"/>
  <c r="I16" i="2"/>
  <c r="F16" i="2"/>
  <c r="F15" i="2"/>
  <c r="I15" i="2" s="1"/>
  <c r="F14" i="2"/>
  <c r="I14" i="2" s="1"/>
  <c r="F13" i="2"/>
  <c r="I13" i="2" s="1"/>
  <c r="H12" i="2"/>
  <c r="G12" i="2"/>
  <c r="F12" i="2"/>
  <c r="E12" i="2"/>
  <c r="D12" i="2"/>
  <c r="G84" i="2" l="1"/>
  <c r="F30" i="2"/>
  <c r="F40" i="2"/>
  <c r="D84" i="2"/>
  <c r="H84" i="2"/>
  <c r="F72" i="2"/>
  <c r="E84" i="2"/>
  <c r="F20" i="2"/>
  <c r="I76" i="2"/>
  <c r="I20" i="2"/>
  <c r="I12" i="2"/>
  <c r="I84" i="2" s="1"/>
  <c r="I50" i="2"/>
  <c r="I64" i="2"/>
  <c r="F60" i="2"/>
  <c r="F64" i="2"/>
  <c r="F84" i="2" s="1"/>
  <c r="F76" i="2"/>
  <c r="I41" i="2"/>
  <c r="I40" i="2" s="1"/>
  <c r="I73" i="2"/>
  <c r="I72" i="2" s="1"/>
</calcChain>
</file>

<file path=xl/sharedStrings.xml><?xml version="1.0" encoding="utf-8"?>
<sst xmlns="http://schemas.openxmlformats.org/spreadsheetml/2006/main" count="207" uniqueCount="143">
  <si>
    <t>Cuenta Pública 2019</t>
  </si>
  <si>
    <t>Municipio de Corregidora, Querétaro</t>
  </si>
  <si>
    <t>Estado Analítico del Ejercicio del Presupuesto de Egresos</t>
  </si>
  <si>
    <t>Clasificación por Objeto del Gasto (Capítulo y Concepto)</t>
  </si>
  <si>
    <t>Del 1 de Enero al 31 de Diciembre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</si>
  <si>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</si>
  <si>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</si>
  <si>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</si>
  <si>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</si>
  <si>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</si>
  <si>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</si>
  <si>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</si>
  <si>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</si>
  <si>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</si>
  <si>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</si>
  <si>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</si>
  <si>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</si>
  <si>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</si>
  <si>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</si>
  <si>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</si>
  <si>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</si>
  <si>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</si>
  <si>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</si>
  <si>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</si>
  <si>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</si>
  <si>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</si>
  <si>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</si>
  <si>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</si>
  <si>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</si>
  <si>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</si>
  <si>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</si>
  <si>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</si>
  <si>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</si>
  <si>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</si>
  <si>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</si>
  <si>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</si>
  <si>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</si>
  <si>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</si>
  <si>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</si>
  <si>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</si>
  <si>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</si>
  <si>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</si>
  <si>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</si>
  <si>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</si>
  <si>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</si>
  <si>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</si>
  <si>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</si>
  <si>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</si>
  <si>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</si>
  <si>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</si>
  <si>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</si>
  <si>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</si>
  <si>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</si>
  <si>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</si>
  <si>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</si>
  <si>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</si>
  <si>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</si>
  <si>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</si>
  <si>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</si>
  <si>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</si>
  <si>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</si>
  <si>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</si>
  <si>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</si>
  <si>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</si>
  <si>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</si>
  <si>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</si>
  <si>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</si>
  <si>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</si>
  <si>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</si>
  <si>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</si>
  <si>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</si>
  <si>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</si>
  <si>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</si>
  <si>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</si>
  <si>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</si>
  <si>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</si>
  <si>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</si>
  <si>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</si>
  <si>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</si>
  <si>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</si>
  <si>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</si>
  <si>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</si>
  <si>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</si>
  <si>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</si>
  <si>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</si>
  <si>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</si>
  <si>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</si>
  <si>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</si>
  <si>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</si>
  <si>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</si>
  <si>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</si>
  <si>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</si>
  <si>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</si>
  <si>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Administrativa</t>
  </si>
  <si>
    <t>Órgano Ejecutivo Municipal (Ayuntamiento)</t>
  </si>
  <si>
    <t>Entidades Paraestatales y Fideicomisos No Empresariales y No Financieros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</si>
  <si>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</si>
  <si>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</si>
  <si>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</si>
  <si>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</si>
  <si>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</si>
  <si>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</si>
  <si>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</si>
  <si>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</si>
  <si>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</si>
  <si>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</si>
  <si>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</si>
  <si>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</si>
  <si>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</si>
  <si>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</si>
  <si>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</si>
  <si>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</si>
  <si>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</si>
  <si>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</si>
  <si>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</si>
  <si>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Ingresos por Venta de Bienes, Prestación de
Servicios y Otros Ingresos 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</si>
  <si>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</si>
  <si>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</si>
  <si>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</si>
  <si>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</si>
  <si>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</si>
  <si>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</si>
  <si>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</si>
  <si>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</si>
  <si>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</si>
  <si>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</si>
  <si>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t>Bajo protesta de decir verdad declaramos que los Estados Financieros y sus Notas son razonablemente correctos y responsabilidad del emisor</t>
  </si>
  <si>
    <t>Ingresos excedentes</t>
  </si>
  <si>
    <t xml:space="preserve">Nombre del Ente </t>
  </si>
  <si>
    <t>Endeudamiento Neto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</si>
  <si>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</si>
  <si>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</si>
  <si>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</si>
  <si>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</si>
  <si>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</si>
  <si>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</si>
  <si>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</si>
  <si>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</si>
  <si>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Emprestito Bancario 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</si>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</sst>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43" formatCode="_-* #,##0.00_-;\-* #,##0.00_-;_-* &quot;-&quot;??_-;_-@_-"/>
    <numFmt numFmtId="164" formatCode="#,##0_ ;[Red]\-#,##0\ "/>
    <numFmt numFmtId="165" formatCode="0_ ;\-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0" fontId="3" fillId="3" borderId="0" xfId="0" applyFont="1" applyFill="1"/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 wrapText="1"/>
    </xf>
    <xf numFmtId="37" fontId="2" fillId="2" borderId="12" xfId="1" applyNumberFormat="1" applyFont="1" applyFill="1" applyBorder="1" applyAlignment="1" applyProtection="1">
      <alignment horizontal="center"/>
    </xf>
    <xf numFmtId="164" fontId="6" fillId="4" borderId="13" xfId="2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4" fontId="8" fillId="4" borderId="13" xfId="2" applyNumberFormat="1" applyFont="1" applyFill="1" applyBorder="1" applyAlignment="1" applyProtection="1">
      <alignment horizontal="right"/>
      <protection locked="0"/>
    </xf>
    <xf numFmtId="164" fontId="8" fillId="4" borderId="13" xfId="2" applyNumberFormat="1" applyFont="1" applyFill="1" applyBorder="1" applyAlignment="1">
      <alignment horizontal="right"/>
    </xf>
    <xf numFmtId="164" fontId="8" fillId="4" borderId="14" xfId="2" applyNumberFormat="1" applyFont="1" applyFill="1" applyBorder="1" applyAlignment="1" applyProtection="1">
      <alignment horizontal="right"/>
      <protection locked="0"/>
    </xf>
    <xf numFmtId="164" fontId="8" fillId="4" borderId="14" xfId="2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4" borderId="0" xfId="0" applyFont="1" applyFill="1"/>
    <xf numFmtId="165" fontId="2" fillId="2" borderId="11" xfId="2" applyNumberFormat="1" applyFont="1" applyFill="1" applyBorder="1" applyAlignment="1" applyProtection="1">
      <alignment horizontal="center" vertical="center"/>
    </xf>
    <xf numFmtId="165" fontId="2" fillId="2" borderId="11" xfId="2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3" fontId="12" fillId="4" borderId="15" xfId="0" applyNumberFormat="1" applyFont="1" applyFill="1" applyBorder="1" applyAlignment="1">
      <alignment horizontal="right" vertical="center" wrapText="1"/>
    </xf>
    <xf numFmtId="164" fontId="12" fillId="4" borderId="13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13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3" fillId="4" borderId="6" xfId="0" applyFont="1" applyFill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164" fontId="12" fillId="4" borderId="14" xfId="0" applyNumberFormat="1" applyFont="1" applyFill="1" applyBorder="1" applyAlignment="1">
      <alignment horizontal="right" vertical="center" wrapText="1"/>
    </xf>
    <xf numFmtId="164" fontId="13" fillId="4" borderId="14" xfId="0" applyNumberFormat="1" applyFont="1" applyFill="1" applyBorder="1" applyAlignment="1" applyProtection="1">
      <alignment horizontal="right" vertical="center" wrapText="1"/>
    </xf>
    <xf numFmtId="37" fontId="14" fillId="2" borderId="12" xfId="2" applyNumberFormat="1" applyFont="1" applyFill="1" applyBorder="1" applyAlignment="1" applyProtection="1">
      <alignment horizontal="center" vertical="center"/>
    </xf>
    <xf numFmtId="37" fontId="14" fillId="2" borderId="12" xfId="2" applyNumberFormat="1" applyFont="1" applyFill="1" applyBorder="1" applyAlignment="1" applyProtection="1">
      <alignment horizontal="center" wrapText="1"/>
    </xf>
    <xf numFmtId="37" fontId="14" fillId="2" borderId="12" xfId="2" applyNumberFormat="1" applyFont="1" applyFill="1" applyBorder="1" applyAlignment="1" applyProtection="1">
      <alignment horizontal="center"/>
    </xf>
    <xf numFmtId="0" fontId="12" fillId="4" borderId="4" xfId="0" applyFont="1" applyFill="1" applyBorder="1" applyAlignment="1">
      <alignment horizontal="left" vertical="center" wrapText="1"/>
    </xf>
    <xf numFmtId="6" fontId="12" fillId="4" borderId="13" xfId="0" applyNumberFormat="1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 applyProtection="1">
      <alignment vertical="top" wrapText="1"/>
      <protection locked="0"/>
    </xf>
    <xf numFmtId="6" fontId="8" fillId="4" borderId="13" xfId="0" applyNumberFormat="1" applyFont="1" applyFill="1" applyBorder="1" applyAlignment="1" applyProtection="1">
      <alignment vertical="center" wrapText="1"/>
      <protection locked="0"/>
    </xf>
    <xf numFmtId="6" fontId="8" fillId="4" borderId="13" xfId="0" applyNumberFormat="1" applyFont="1" applyFill="1" applyBorder="1" applyAlignment="1" applyProtection="1">
      <alignment vertical="center" wrapText="1"/>
    </xf>
    <xf numFmtId="0" fontId="13" fillId="4" borderId="6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vertical="top" wrapText="1"/>
    </xf>
    <xf numFmtId="6" fontId="6" fillId="4" borderId="12" xfId="0" applyNumberFormat="1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15" fillId="3" borderId="0" xfId="3" applyFont="1" applyFill="1"/>
    <xf numFmtId="0" fontId="15" fillId="3" borderId="0" xfId="3" applyFont="1" applyFill="1" applyAlignment="1">
      <alignment horizontal="center"/>
    </xf>
    <xf numFmtId="0" fontId="8" fillId="3" borderId="1" xfId="3" applyFont="1" applyFill="1" applyBorder="1"/>
    <xf numFmtId="0" fontId="8" fillId="3" borderId="2" xfId="3" applyFont="1" applyFill="1" applyBorder="1"/>
    <xf numFmtId="0" fontId="8" fillId="3" borderId="3" xfId="3" applyFont="1" applyFill="1" applyBorder="1"/>
    <xf numFmtId="0" fontId="8" fillId="3" borderId="3" xfId="3" applyFont="1" applyFill="1" applyBorder="1" applyAlignment="1">
      <alignment horizontal="center"/>
    </xf>
    <xf numFmtId="0" fontId="8" fillId="3" borderId="15" xfId="3" applyFont="1" applyFill="1" applyBorder="1" applyAlignment="1">
      <alignment horizontal="center"/>
    </xf>
    <xf numFmtId="3" fontId="8" fillId="3" borderId="5" xfId="2" applyNumberFormat="1" applyFont="1" applyFill="1" applyBorder="1" applyAlignment="1" applyProtection="1">
      <alignment horizontal="right"/>
      <protection locked="0"/>
    </xf>
    <xf numFmtId="3" fontId="8" fillId="3" borderId="5" xfId="2" applyNumberFormat="1" applyFont="1" applyFill="1" applyBorder="1" applyAlignment="1" applyProtection="1">
      <alignment horizontal="right"/>
    </xf>
    <xf numFmtId="0" fontId="8" fillId="3" borderId="6" xfId="3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wrapText="1"/>
    </xf>
    <xf numFmtId="3" fontId="8" fillId="3" borderId="14" xfId="2" applyNumberFormat="1" applyFont="1" applyFill="1" applyBorder="1" applyAlignment="1">
      <alignment horizontal="center"/>
    </xf>
    <xf numFmtId="3" fontId="8" fillId="3" borderId="8" xfId="2" applyNumberFormat="1" applyFont="1" applyFill="1" applyBorder="1" applyAlignment="1">
      <alignment horizontal="center"/>
    </xf>
    <xf numFmtId="0" fontId="6" fillId="3" borderId="9" xfId="3" applyFont="1" applyFill="1" applyBorder="1" applyAlignment="1">
      <alignment horizontal="centerContinuous"/>
    </xf>
    <xf numFmtId="0" fontId="6" fillId="3" borderId="10" xfId="3" applyFont="1" applyFill="1" applyBorder="1" applyAlignment="1">
      <alignment horizontal="centerContinuous"/>
    </xf>
    <xf numFmtId="0" fontId="6" fillId="3" borderId="11" xfId="3" applyFont="1" applyFill="1" applyBorder="1" applyAlignment="1">
      <alignment horizontal="left" wrapText="1"/>
    </xf>
    <xf numFmtId="3" fontId="6" fillId="3" borderId="12" xfId="3" applyNumberFormat="1" applyFont="1" applyFill="1" applyBorder="1" applyAlignment="1" applyProtection="1">
      <alignment horizontal="right"/>
    </xf>
    <xf numFmtId="0" fontId="16" fillId="0" borderId="0" xfId="0" applyFont="1"/>
    <xf numFmtId="0" fontId="12" fillId="3" borderId="1" xfId="3" applyFont="1" applyFill="1" applyBorder="1"/>
    <xf numFmtId="0" fontId="12" fillId="3" borderId="2" xfId="3" applyFont="1" applyFill="1" applyBorder="1"/>
    <xf numFmtId="0" fontId="12" fillId="3" borderId="3" xfId="3" applyFont="1" applyFill="1" applyBorder="1"/>
    <xf numFmtId="3" fontId="12" fillId="3" borderId="15" xfId="3" applyNumberFormat="1" applyFont="1" applyFill="1" applyBorder="1" applyAlignment="1">
      <alignment horizontal="center"/>
    </xf>
    <xf numFmtId="0" fontId="13" fillId="3" borderId="4" xfId="3" applyFont="1" applyFill="1" applyBorder="1" applyAlignment="1">
      <alignment horizontal="left"/>
    </xf>
    <xf numFmtId="0" fontId="13" fillId="3" borderId="0" xfId="3" applyFont="1" applyFill="1" applyBorder="1" applyAlignment="1">
      <alignment horizontal="left"/>
    </xf>
    <xf numFmtId="0" fontId="3" fillId="0" borderId="5" xfId="0" applyFont="1" applyBorder="1"/>
    <xf numFmtId="3" fontId="19" fillId="3" borderId="13" xfId="3" applyNumberFormat="1" applyFont="1" applyFill="1" applyBorder="1" applyAlignment="1">
      <alignment horizontal="right"/>
    </xf>
    <xf numFmtId="0" fontId="12" fillId="3" borderId="4" xfId="3" applyFont="1" applyFill="1" applyBorder="1" applyAlignment="1">
      <alignment horizontal="center" vertical="center"/>
    </xf>
    <xf numFmtId="3" fontId="20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20" fillId="3" borderId="13" xfId="0" applyNumberFormat="1" applyFont="1" applyFill="1" applyBorder="1" applyAlignment="1">
      <alignment horizontal="right" vertical="center" wrapText="1"/>
    </xf>
    <xf numFmtId="3" fontId="19" fillId="3" borderId="13" xfId="0" applyNumberFormat="1" applyFont="1" applyFill="1" applyBorder="1" applyAlignment="1">
      <alignment horizontal="right" vertical="center" wrapText="1"/>
    </xf>
    <xf numFmtId="0" fontId="13" fillId="3" borderId="4" xfId="3" applyFont="1" applyFill="1" applyBorder="1" applyAlignment="1">
      <alignment horizontal="center" vertical="center"/>
    </xf>
    <xf numFmtId="0" fontId="15" fillId="0" borderId="0" xfId="0" applyFont="1" applyBorder="1"/>
    <xf numFmtId="0" fontId="15" fillId="0" borderId="5" xfId="0" applyFont="1" applyBorder="1"/>
    <xf numFmtId="3" fontId="13" fillId="3" borderId="13" xfId="2" applyNumberFormat="1" applyFont="1" applyFill="1" applyBorder="1" applyAlignment="1">
      <alignment horizontal="right"/>
    </xf>
    <xf numFmtId="0" fontId="12" fillId="3" borderId="0" xfId="3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center" wrapText="1"/>
    </xf>
    <xf numFmtId="3" fontId="19" fillId="3" borderId="13" xfId="2" applyNumberFormat="1" applyFont="1" applyFill="1" applyBorder="1" applyAlignment="1">
      <alignment horizontal="right"/>
    </xf>
    <xf numFmtId="0" fontId="12" fillId="3" borderId="6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8" xfId="3" applyFont="1" applyFill="1" applyBorder="1" applyAlignment="1">
      <alignment wrapText="1"/>
    </xf>
    <xf numFmtId="3" fontId="12" fillId="3" borderId="14" xfId="2" applyNumberFormat="1" applyFont="1" applyFill="1" applyBorder="1" applyAlignment="1">
      <alignment horizontal="right"/>
    </xf>
    <xf numFmtId="0" fontId="13" fillId="3" borderId="9" xfId="3" applyFont="1" applyFill="1" applyBorder="1" applyAlignment="1">
      <alignment horizontal="centerContinuous"/>
    </xf>
    <xf numFmtId="0" fontId="13" fillId="3" borderId="10" xfId="3" applyFont="1" applyFill="1" applyBorder="1" applyAlignment="1">
      <alignment horizontal="centerContinuous"/>
    </xf>
    <xf numFmtId="0" fontId="13" fillId="3" borderId="11" xfId="3" applyFont="1" applyFill="1" applyBorder="1" applyAlignment="1">
      <alignment horizontal="left" wrapText="1" indent="1"/>
    </xf>
    <xf numFmtId="3" fontId="13" fillId="3" borderId="12" xfId="3" applyNumberFormat="1" applyFont="1" applyFill="1" applyBorder="1" applyAlignment="1">
      <alignment horizontal="right"/>
    </xf>
    <xf numFmtId="0" fontId="23" fillId="3" borderId="0" xfId="0" applyFont="1" applyFill="1"/>
    <xf numFmtId="0" fontId="24" fillId="0" borderId="0" xfId="0" applyFont="1"/>
    <xf numFmtId="0" fontId="24" fillId="3" borderId="0" xfId="0" applyFont="1" applyFill="1"/>
    <xf numFmtId="0" fontId="7" fillId="3" borderId="4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4" xfId="1" applyNumberFormat="1" applyFont="1" applyFill="1" applyBorder="1" applyAlignment="1" applyProtection="1">
      <alignment horizontal="center"/>
      <protection locked="0"/>
    </xf>
    <xf numFmtId="37" fontId="2" fillId="2" borderId="0" xfId="1" applyNumberFormat="1" applyFont="1" applyFill="1" applyBorder="1" applyAlignment="1" applyProtection="1">
      <alignment horizontal="center"/>
      <protection locked="0"/>
    </xf>
    <xf numFmtId="37" fontId="2" fillId="2" borderId="5" xfId="1" applyNumberFormat="1" applyFont="1" applyFill="1" applyBorder="1" applyAlignment="1" applyProtection="1">
      <alignment horizontal="center"/>
      <protection locked="0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 vertical="center" wrapText="1"/>
    </xf>
    <xf numFmtId="37" fontId="2" fillId="2" borderId="0" xfId="1" applyNumberFormat="1" applyFont="1" applyFill="1" applyBorder="1" applyAlignment="1" applyProtection="1">
      <alignment horizontal="center" vertical="center"/>
    </xf>
    <xf numFmtId="37" fontId="2" fillId="2" borderId="7" xfId="1" applyNumberFormat="1" applyFont="1" applyFill="1" applyBorder="1" applyAlignment="1" applyProtection="1">
      <alignment horizontal="center" vertical="center"/>
    </xf>
    <xf numFmtId="37" fontId="2" fillId="2" borderId="9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3" fontId="6" fillId="3" borderId="15" xfId="3" applyNumberFormat="1" applyFont="1" applyFill="1" applyBorder="1" applyAlignment="1">
      <alignment horizontal="right"/>
    </xf>
    <xf numFmtId="3" fontId="6" fillId="3" borderId="14" xfId="3" applyNumberFormat="1" applyFont="1" applyFill="1" applyBorder="1" applyAlignment="1">
      <alignment horizontal="right"/>
    </xf>
    <xf numFmtId="0" fontId="17" fillId="0" borderId="9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3" fillId="3" borderId="4" xfId="3" applyFont="1" applyFill="1" applyBorder="1" applyAlignment="1">
      <alignment horizontal="left" wrapText="1"/>
    </xf>
    <xf numFmtId="0" fontId="13" fillId="3" borderId="0" xfId="3" applyFont="1" applyFill="1" applyBorder="1" applyAlignment="1">
      <alignment horizontal="left" wrapText="1"/>
    </xf>
    <xf numFmtId="0" fontId="13" fillId="3" borderId="5" xfId="3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top" wrapText="1"/>
    </xf>
    <xf numFmtId="3" fontId="13" fillId="3" borderId="15" xfId="3" applyNumberFormat="1" applyFont="1" applyFill="1" applyBorder="1" applyAlignment="1"/>
    <xf numFmtId="3" fontId="13" fillId="3" borderId="14" xfId="3" applyNumberFormat="1" applyFont="1" applyFill="1" applyBorder="1" applyAlignment="1"/>
    <xf numFmtId="0" fontId="21" fillId="3" borderId="2" xfId="0" applyFont="1" applyFill="1" applyBorder="1" applyAlignment="1">
      <alignment horizontal="left" vertical="top" wrapText="1"/>
    </xf>
    <xf numFmtId="0" fontId="21" fillId="3" borderId="3" xfId="0" applyFont="1" applyFill="1" applyBorder="1" applyAlignment="1">
      <alignment horizontal="left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2" fillId="2" borderId="1" xfId="1" applyNumberFormat="1" applyFont="1" applyFill="1" applyBorder="1" applyAlignment="1" applyProtection="1">
      <alignment horizontal="center" vertical="center" wrapText="1"/>
    </xf>
    <xf numFmtId="37" fontId="2" fillId="2" borderId="3" xfId="1" applyNumberFormat="1" applyFont="1" applyFill="1" applyBorder="1" applyAlignment="1" applyProtection="1">
      <alignment horizontal="center" vertical="center"/>
    </xf>
    <xf numFmtId="37" fontId="2" fillId="2" borderId="4" xfId="1" applyNumberFormat="1" applyFont="1" applyFill="1" applyBorder="1" applyAlignment="1" applyProtection="1">
      <alignment horizontal="center" vertical="center"/>
    </xf>
    <xf numFmtId="37" fontId="2" fillId="2" borderId="5" xfId="1" applyNumberFormat="1" applyFont="1" applyFill="1" applyBorder="1" applyAlignment="1" applyProtection="1">
      <alignment horizontal="center" vertical="center"/>
    </xf>
    <xf numFmtId="37" fontId="2" fillId="2" borderId="6" xfId="1" applyNumberFormat="1" applyFont="1" applyFill="1" applyBorder="1" applyAlignment="1" applyProtection="1">
      <alignment horizontal="center" vertical="center"/>
    </xf>
    <xf numFmtId="37" fontId="2" fillId="2" borderId="8" xfId="1" applyNumberFormat="1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left" vertical="center" wrapText="1" indent="1"/>
    </xf>
    <xf numFmtId="165" fontId="2" fillId="2" borderId="1" xfId="2" applyNumberFormat="1" applyFont="1" applyFill="1" applyBorder="1" applyAlignment="1" applyProtection="1">
      <alignment horizontal="left" vertical="center"/>
    </xf>
    <xf numFmtId="165" fontId="2" fillId="2" borderId="3" xfId="2" applyNumberFormat="1" applyFont="1" applyFill="1" applyBorder="1" applyAlignment="1" applyProtection="1">
      <alignment horizontal="left" vertical="center"/>
    </xf>
    <xf numFmtId="165" fontId="2" fillId="2" borderId="4" xfId="2" applyNumberFormat="1" applyFont="1" applyFill="1" applyBorder="1" applyAlignment="1" applyProtection="1">
      <alignment horizontal="left" vertical="center"/>
    </xf>
    <xf numFmtId="165" fontId="2" fillId="2" borderId="5" xfId="2" applyNumberFormat="1" applyFont="1" applyFill="1" applyBorder="1" applyAlignment="1" applyProtection="1">
      <alignment horizontal="left" vertical="center"/>
    </xf>
    <xf numFmtId="165" fontId="2" fillId="2" borderId="6" xfId="2" applyNumberFormat="1" applyFont="1" applyFill="1" applyBorder="1" applyAlignment="1" applyProtection="1">
      <alignment horizontal="left" vertical="center"/>
    </xf>
    <xf numFmtId="165" fontId="2" fillId="2" borderId="8" xfId="2" applyNumberFormat="1" applyFont="1" applyFill="1" applyBorder="1" applyAlignment="1" applyProtection="1">
      <alignment horizontal="left" vertical="center"/>
    </xf>
    <xf numFmtId="165" fontId="2" fillId="2" borderId="9" xfId="2" applyNumberFormat="1" applyFont="1" applyFill="1" applyBorder="1" applyAlignment="1" applyProtection="1">
      <alignment horizontal="center" vertical="center"/>
    </xf>
    <xf numFmtId="165" fontId="2" fillId="2" borderId="10" xfId="2" applyNumberFormat="1" applyFont="1" applyFill="1" applyBorder="1" applyAlignment="1" applyProtection="1">
      <alignment horizontal="center" vertical="center"/>
    </xf>
    <xf numFmtId="165" fontId="2" fillId="2" borderId="11" xfId="2" applyNumberFormat="1" applyFont="1" applyFill="1" applyBorder="1" applyAlignment="1" applyProtection="1">
      <alignment horizontal="center" vertical="center"/>
    </xf>
    <xf numFmtId="165" fontId="2" fillId="2" borderId="1" xfId="2" applyNumberFormat="1" applyFont="1" applyFill="1" applyBorder="1" applyAlignment="1" applyProtection="1">
      <alignment horizontal="center" vertical="center"/>
    </xf>
    <xf numFmtId="165" fontId="2" fillId="2" borderId="6" xfId="2" applyNumberFormat="1" applyFont="1" applyFill="1" applyBorder="1" applyAlignment="1" applyProtection="1">
      <alignment horizontal="center" vertical="center"/>
    </xf>
    <xf numFmtId="165" fontId="11" fillId="2" borderId="1" xfId="2" applyNumberFormat="1" applyFont="1" applyFill="1" applyBorder="1" applyAlignment="1" applyProtection="1">
      <alignment horizontal="center" vertical="center"/>
    </xf>
    <xf numFmtId="165" fontId="11" fillId="2" borderId="2" xfId="2" applyNumberFormat="1" applyFont="1" applyFill="1" applyBorder="1" applyAlignment="1" applyProtection="1">
      <alignment horizontal="center" vertical="center"/>
    </xf>
    <xf numFmtId="165" fontId="11" fillId="2" borderId="3" xfId="2" applyNumberFormat="1" applyFont="1" applyFill="1" applyBorder="1" applyAlignment="1" applyProtection="1">
      <alignment horizontal="center" vertical="center"/>
    </xf>
    <xf numFmtId="165" fontId="11" fillId="2" borderId="4" xfId="2" applyNumberFormat="1" applyFont="1" applyFill="1" applyBorder="1" applyAlignment="1" applyProtection="1">
      <alignment horizontal="center" vertical="center"/>
      <protection locked="0"/>
    </xf>
    <xf numFmtId="165" fontId="11" fillId="2" borderId="0" xfId="2" applyNumberFormat="1" applyFont="1" applyFill="1" applyBorder="1" applyAlignment="1" applyProtection="1">
      <alignment horizontal="center" vertical="center"/>
      <protection locked="0"/>
    </xf>
    <xf numFmtId="165" fontId="11" fillId="2" borderId="5" xfId="2" applyNumberFormat="1" applyFont="1" applyFill="1" applyBorder="1" applyAlignment="1" applyProtection="1">
      <alignment horizontal="center" vertical="center"/>
      <protection locked="0"/>
    </xf>
    <xf numFmtId="165" fontId="11" fillId="2" borderId="4" xfId="2" applyNumberFormat="1" applyFont="1" applyFill="1" applyBorder="1" applyAlignment="1" applyProtection="1">
      <alignment horizontal="center" vertical="center"/>
    </xf>
    <xf numFmtId="165" fontId="11" fillId="2" borderId="0" xfId="2" applyNumberFormat="1" applyFont="1" applyFill="1" applyBorder="1" applyAlignment="1" applyProtection="1">
      <alignment horizontal="center" vertical="center"/>
    </xf>
    <xf numFmtId="165" fontId="11" fillId="2" borderId="5" xfId="2" applyNumberFormat="1" applyFont="1" applyFill="1" applyBorder="1" applyAlignment="1" applyProtection="1">
      <alignment horizontal="center" vertical="center"/>
    </xf>
    <xf numFmtId="165" fontId="11" fillId="2" borderId="6" xfId="2" applyNumberFormat="1" applyFont="1" applyFill="1" applyBorder="1" applyAlignment="1" applyProtection="1">
      <alignment horizontal="center" vertical="center"/>
    </xf>
    <xf numFmtId="165" fontId="11" fillId="2" borderId="7" xfId="2" applyNumberFormat="1" applyFont="1" applyFill="1" applyBorder="1" applyAlignment="1" applyProtection="1">
      <alignment horizontal="center" vertical="center"/>
    </xf>
    <xf numFmtId="165" fontId="11" fillId="2" borderId="8" xfId="2" applyNumberFormat="1" applyFont="1" applyFill="1" applyBorder="1" applyAlignment="1" applyProtection="1">
      <alignment horizontal="center" vertical="center"/>
    </xf>
    <xf numFmtId="37" fontId="14" fillId="2" borderId="1" xfId="2" applyNumberFormat="1" applyFont="1" applyFill="1" applyBorder="1" applyAlignment="1" applyProtection="1">
      <alignment horizontal="center" vertical="center" wrapText="1"/>
    </xf>
    <xf numFmtId="37" fontId="14" fillId="2" borderId="3" xfId="2" applyNumberFormat="1" applyFont="1" applyFill="1" applyBorder="1" applyAlignment="1" applyProtection="1">
      <alignment horizontal="center" vertical="center"/>
    </xf>
    <xf numFmtId="37" fontId="14" fillId="2" borderId="4" xfId="2" applyNumberFormat="1" applyFont="1" applyFill="1" applyBorder="1" applyAlignment="1" applyProtection="1">
      <alignment horizontal="center" vertical="center"/>
    </xf>
    <xf numFmtId="37" fontId="14" fillId="2" borderId="5" xfId="2" applyNumberFormat="1" applyFont="1" applyFill="1" applyBorder="1" applyAlignment="1" applyProtection="1">
      <alignment horizontal="center" vertical="center"/>
    </xf>
    <xf numFmtId="37" fontId="14" fillId="2" borderId="6" xfId="2" applyNumberFormat="1" applyFont="1" applyFill="1" applyBorder="1" applyAlignment="1" applyProtection="1">
      <alignment horizontal="center" vertical="center"/>
    </xf>
    <xf numFmtId="37" fontId="14" fillId="2" borderId="8" xfId="2" applyNumberFormat="1" applyFont="1" applyFill="1" applyBorder="1" applyAlignment="1" applyProtection="1">
      <alignment horizontal="center" vertical="center"/>
    </xf>
    <xf numFmtId="37" fontId="14" fillId="2" borderId="9" xfId="2" applyNumberFormat="1" applyFont="1" applyFill="1" applyBorder="1" applyAlignment="1" applyProtection="1">
      <alignment horizontal="center"/>
    </xf>
    <xf numFmtId="37" fontId="14" fillId="2" borderId="10" xfId="2" applyNumberFormat="1" applyFont="1" applyFill="1" applyBorder="1" applyAlignment="1" applyProtection="1">
      <alignment horizontal="center"/>
    </xf>
    <xf numFmtId="37" fontId="14" fillId="2" borderId="11" xfId="2" applyNumberFormat="1" applyFont="1" applyFill="1" applyBorder="1" applyAlignment="1" applyProtection="1">
      <alignment horizontal="center"/>
    </xf>
    <xf numFmtId="37" fontId="14" fillId="2" borderId="12" xfId="2" applyNumberFormat="1" applyFont="1" applyFill="1" applyBorder="1" applyAlignment="1" applyProtection="1">
      <alignment horizontal="center" vertical="center" wrapText="1"/>
    </xf>
    <xf numFmtId="37" fontId="14" fillId="2" borderId="1" xfId="2" applyNumberFormat="1" applyFont="1" applyFill="1" applyBorder="1" applyAlignment="1" applyProtection="1">
      <alignment horizontal="center"/>
    </xf>
    <xf numFmtId="37" fontId="14" fillId="2" borderId="2" xfId="2" applyNumberFormat="1" applyFont="1" applyFill="1" applyBorder="1" applyAlignment="1" applyProtection="1">
      <alignment horizontal="center"/>
    </xf>
    <xf numFmtId="37" fontId="14" fillId="2" borderId="3" xfId="2" applyNumberFormat="1" applyFont="1" applyFill="1" applyBorder="1" applyAlignment="1" applyProtection="1">
      <alignment horizontal="center"/>
    </xf>
    <xf numFmtId="37" fontId="14" fillId="2" borderId="4" xfId="2" applyNumberFormat="1" applyFont="1" applyFill="1" applyBorder="1" applyAlignment="1" applyProtection="1">
      <alignment horizontal="center"/>
      <protection locked="0"/>
    </xf>
    <xf numFmtId="37" fontId="14" fillId="2" borderId="0" xfId="2" applyNumberFormat="1" applyFont="1" applyFill="1" applyBorder="1" applyAlignment="1" applyProtection="1">
      <alignment horizontal="center"/>
      <protection locked="0"/>
    </xf>
    <xf numFmtId="37" fontId="14" fillId="2" borderId="5" xfId="2" applyNumberFormat="1" applyFont="1" applyFill="1" applyBorder="1" applyAlignment="1" applyProtection="1">
      <alignment horizontal="center"/>
      <protection locked="0"/>
    </xf>
    <xf numFmtId="37" fontId="14" fillId="2" borderId="4" xfId="2" applyNumberFormat="1" applyFont="1" applyFill="1" applyBorder="1" applyAlignment="1" applyProtection="1">
      <alignment horizontal="center"/>
    </xf>
    <xf numFmtId="37" fontId="14" fillId="2" borderId="0" xfId="2" applyNumberFormat="1" applyFont="1" applyFill="1" applyBorder="1" applyAlignment="1" applyProtection="1">
      <alignment horizontal="center"/>
    </xf>
    <xf numFmtId="37" fontId="14" fillId="2" borderId="5" xfId="2" applyNumberFormat="1" applyFont="1" applyFill="1" applyBorder="1" applyAlignment="1" applyProtection="1">
      <alignment horizontal="center"/>
    </xf>
    <xf numFmtId="37" fontId="14" fillId="2" borderId="6" xfId="2" applyNumberFormat="1" applyFont="1" applyFill="1" applyBorder="1" applyAlignment="1" applyProtection="1">
      <alignment horizontal="center"/>
    </xf>
    <xf numFmtId="37" fontId="14" fillId="2" borderId="7" xfId="2" applyNumberFormat="1" applyFont="1" applyFill="1" applyBorder="1" applyAlignment="1" applyProtection="1">
      <alignment horizontal="center"/>
    </xf>
    <xf numFmtId="37" fontId="14" fillId="2" borderId="8" xfId="2" applyNumberFormat="1" applyFont="1" applyFill="1" applyBorder="1" applyAlignment="1" applyProtection="1">
      <alignment horizontal="center"/>
    </xf>
    <xf numFmtId="165" fontId="11" fillId="2" borderId="1" xfId="1" applyNumberFormat="1" applyFont="1" applyFill="1" applyBorder="1" applyAlignment="1" applyProtection="1">
      <alignment horizontal="center" vertical="center"/>
    </xf>
    <xf numFmtId="165" fontId="11" fillId="2" borderId="2" xfId="1" applyNumberFormat="1" applyFont="1" applyFill="1" applyBorder="1" applyAlignment="1" applyProtection="1">
      <alignment horizontal="center" vertical="center"/>
    </xf>
    <xf numFmtId="165" fontId="11" fillId="2" borderId="3" xfId="1" applyNumberFormat="1" applyFont="1" applyFill="1" applyBorder="1" applyAlignment="1" applyProtection="1">
      <alignment horizontal="center" vertical="center"/>
    </xf>
    <xf numFmtId="165" fontId="11" fillId="2" borderId="4" xfId="1" applyNumberFormat="1" applyFont="1" applyFill="1" applyBorder="1" applyAlignment="1" applyProtection="1">
      <alignment horizontal="center" vertical="center"/>
      <protection locked="0"/>
    </xf>
    <xf numFmtId="165" fontId="11" fillId="2" borderId="0" xfId="1" applyNumberFormat="1" applyFont="1" applyFill="1" applyBorder="1" applyAlignment="1" applyProtection="1">
      <alignment horizontal="center" vertical="center"/>
      <protection locked="0"/>
    </xf>
    <xf numFmtId="165" fontId="11" fillId="2" borderId="5" xfId="1" applyNumberFormat="1" applyFont="1" applyFill="1" applyBorder="1" applyAlignment="1" applyProtection="1">
      <alignment horizontal="center" vertical="center"/>
      <protection locked="0"/>
    </xf>
    <xf numFmtId="165" fontId="11" fillId="2" borderId="4" xfId="1" applyNumberFormat="1" applyFont="1" applyFill="1" applyBorder="1" applyAlignment="1" applyProtection="1">
      <alignment horizontal="center" vertical="center"/>
    </xf>
    <xf numFmtId="165" fontId="11" fillId="2" borderId="0" xfId="1" applyNumberFormat="1" applyFont="1" applyFill="1" applyBorder="1" applyAlignment="1" applyProtection="1">
      <alignment horizontal="center" vertical="center"/>
    </xf>
    <xf numFmtId="165" fontId="11" fillId="2" borderId="5" xfId="1" applyNumberFormat="1" applyFont="1" applyFill="1" applyBorder="1" applyAlignment="1" applyProtection="1">
      <alignment horizontal="center" vertical="center"/>
    </xf>
    <xf numFmtId="165" fontId="11" fillId="2" borderId="6" xfId="1" applyNumberFormat="1" applyFont="1" applyFill="1" applyBorder="1" applyAlignment="1" applyProtection="1">
      <alignment horizontal="center" vertical="center"/>
    </xf>
    <xf numFmtId="165" fontId="11" fillId="2" borderId="7" xfId="1" applyNumberFormat="1" applyFont="1" applyFill="1" applyBorder="1" applyAlignment="1" applyProtection="1">
      <alignment horizontal="center" vertical="center"/>
    </xf>
    <xf numFmtId="165" fontId="11" fillId="2" borderId="8" xfId="1" applyNumberFormat="1" applyFont="1" applyFill="1" applyBorder="1" applyAlignment="1" applyProtection="1">
      <alignment horizontal="center" vertical="center"/>
    </xf>
    <xf numFmtId="165" fontId="2" fillId="2" borderId="1" xfId="1" applyNumberFormat="1" applyFont="1" applyFill="1" applyBorder="1" applyAlignment="1" applyProtection="1">
      <alignment horizontal="center" vertical="center"/>
    </xf>
    <xf numFmtId="165" fontId="2" fillId="2" borderId="3" xfId="1" applyNumberFormat="1" applyFont="1" applyFill="1" applyBorder="1" applyAlignment="1" applyProtection="1">
      <alignment horizontal="center" vertical="center"/>
    </xf>
    <xf numFmtId="165" fontId="2" fillId="2" borderId="6" xfId="1" applyNumberFormat="1" applyFont="1" applyFill="1" applyBorder="1" applyAlignment="1" applyProtection="1">
      <alignment horizontal="center" vertical="center"/>
    </xf>
    <xf numFmtId="165" fontId="2" fillId="2" borderId="8" xfId="1" applyNumberFormat="1" applyFont="1" applyFill="1" applyBorder="1" applyAlignment="1" applyProtection="1">
      <alignment horizontal="center" vertical="center"/>
    </xf>
    <xf numFmtId="165" fontId="2" fillId="2" borderId="9" xfId="1" applyNumberFormat="1" applyFont="1" applyFill="1" applyBorder="1" applyAlignment="1" applyProtection="1">
      <alignment horizontal="center" vertical="center"/>
    </xf>
    <xf numFmtId="165" fontId="2" fillId="2" borderId="10" xfId="1" applyNumberFormat="1" applyFont="1" applyFill="1" applyBorder="1" applyAlignment="1" applyProtection="1">
      <alignment horizontal="center" vertical="center"/>
    </xf>
    <xf numFmtId="165" fontId="2" fillId="2" borderId="11" xfId="1" applyNumberFormat="1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/>
      <protection locked="0"/>
    </xf>
    <xf numFmtId="3" fontId="10" fillId="0" borderId="12" xfId="0" applyNumberFormat="1" applyFont="1" applyBorder="1" applyAlignment="1" applyProtection="1">
      <alignment horizontal="right"/>
      <protection locked="0"/>
    </xf>
    <xf numFmtId="3" fontId="10" fillId="0" borderId="12" xfId="0" applyNumberFormat="1" applyFont="1" applyBorder="1" applyAlignment="1" applyProtection="1">
      <alignment horizontal="right"/>
    </xf>
    <xf numFmtId="0" fontId="10" fillId="0" borderId="9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9" fillId="0" borderId="12" xfId="0" applyFont="1" applyBorder="1" applyAlignment="1">
      <alignment horizontal="right"/>
    </xf>
    <xf numFmtId="3" fontId="9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3" fontId="9" fillId="0" borderId="12" xfId="0" applyNumberFormat="1" applyFont="1" applyBorder="1" applyAlignment="1" applyProtection="1">
      <alignment horizontal="right"/>
    </xf>
  </cellXfs>
  <cellStyles count="4">
    <cellStyle name="Millares" xfId="1" builtinId="3"/>
    <cellStyle name="Millares 2" xfId="2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corporativo/infousr/DirEgresos%20Falta/Presupuesto/2006/PTTO%202006/PTTO%202006%2013%20DICIEMBRE/presentaci&#243;n/2da%20PRESENTACI&#211;N/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</sheetNames>
    <sheetDataSet>
      <sheetData sheetId="0">
        <row r="30">
          <cell r="D30">
            <v>106490052.7</v>
          </cell>
          <cell r="F30">
            <v>708288073.70000005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5530"/>
  <sheetViews>
    <sheetView showGridLines="0" tabSelected="1" view="pageBreakPreview" topLeftCell="A25" zoomScale="60" zoomScaleNormal="100" workbookViewId="0">
      <selection activeCell="G38" sqref="G38"/>
    </sheetView>
  </sheetViews>
  <sheetFormatPr baseColWidth="10" defaultColWidth="0" defaultRowHeight="15" zeroHeight="1" x14ac:dyDescent="0.25"/>
  <cols>
    <col min="1" max="1" width="3.7109375" customWidth="1"/>
    <col min="2" max="2" width="7.42578125" customWidth="1"/>
    <col min="3" max="3" width="11.42578125" customWidth="1"/>
    <col min="4" max="4" width="31.42578125" customWidth="1"/>
    <col min="5" max="10" width="21" customWidth="1"/>
    <col min="11" max="11" width="11.42578125" customWidth="1"/>
    <col min="257" max="257" width="3.7109375" customWidth="1"/>
    <col min="258" max="258" width="7.42578125" customWidth="1"/>
    <col min="259" max="259" width="11.42578125" customWidth="1"/>
    <col min="260" max="260" width="31.42578125" customWidth="1"/>
    <col min="261" max="266" width="21" customWidth="1"/>
    <col min="267" max="267" width="11.42578125" customWidth="1"/>
    <col min="513" max="513" width="3.7109375" customWidth="1"/>
    <col min="514" max="514" width="7.42578125" customWidth="1"/>
    <col min="515" max="515" width="11.42578125" customWidth="1"/>
    <col min="516" max="516" width="31.42578125" customWidth="1"/>
    <col min="517" max="522" width="21" customWidth="1"/>
    <col min="523" max="523" width="11.42578125" customWidth="1"/>
    <col min="769" max="769" width="3.7109375" customWidth="1"/>
    <col min="770" max="770" width="7.42578125" customWidth="1"/>
    <col min="771" max="771" width="11.42578125" customWidth="1"/>
    <col min="772" max="772" width="31.42578125" customWidth="1"/>
    <col min="773" max="778" width="21" customWidth="1"/>
    <col min="779" max="779" width="11.42578125" customWidth="1"/>
    <col min="1025" max="1025" width="3.7109375" customWidth="1"/>
    <col min="1026" max="1026" width="7.42578125" customWidth="1"/>
    <col min="1027" max="1027" width="11.42578125" customWidth="1"/>
    <col min="1028" max="1028" width="31.42578125" customWidth="1"/>
    <col min="1029" max="1034" width="21" customWidth="1"/>
    <col min="1035" max="1035" width="11.42578125" customWidth="1"/>
    <col min="1281" max="1281" width="3.7109375" customWidth="1"/>
    <col min="1282" max="1282" width="7.42578125" customWidth="1"/>
    <col min="1283" max="1283" width="11.42578125" customWidth="1"/>
    <col min="1284" max="1284" width="31.42578125" customWidth="1"/>
    <col min="1285" max="1290" width="21" customWidth="1"/>
    <col min="1291" max="1291" width="11.42578125" customWidth="1"/>
    <col min="1537" max="1537" width="3.7109375" customWidth="1"/>
    <col min="1538" max="1538" width="7.42578125" customWidth="1"/>
    <col min="1539" max="1539" width="11.42578125" customWidth="1"/>
    <col min="1540" max="1540" width="31.42578125" customWidth="1"/>
    <col min="1541" max="1546" width="21" customWidth="1"/>
    <col min="1547" max="1547" width="11.42578125" customWidth="1"/>
    <col min="1793" max="1793" width="3.7109375" customWidth="1"/>
    <col min="1794" max="1794" width="7.42578125" customWidth="1"/>
    <col min="1795" max="1795" width="11.42578125" customWidth="1"/>
    <col min="1796" max="1796" width="31.42578125" customWidth="1"/>
    <col min="1797" max="1802" width="21" customWidth="1"/>
    <col min="1803" max="1803" width="11.42578125" customWidth="1"/>
    <col min="2049" max="2049" width="3.7109375" customWidth="1"/>
    <col min="2050" max="2050" width="7.42578125" customWidth="1"/>
    <col min="2051" max="2051" width="11.42578125" customWidth="1"/>
    <col min="2052" max="2052" width="31.42578125" customWidth="1"/>
    <col min="2053" max="2058" width="21" customWidth="1"/>
    <col min="2059" max="2059" width="11.42578125" customWidth="1"/>
    <col min="2305" max="2305" width="3.7109375" customWidth="1"/>
    <col min="2306" max="2306" width="7.42578125" customWidth="1"/>
    <col min="2307" max="2307" width="11.42578125" customWidth="1"/>
    <col min="2308" max="2308" width="31.42578125" customWidth="1"/>
    <col min="2309" max="2314" width="21" customWidth="1"/>
    <col min="2315" max="2315" width="11.42578125" customWidth="1"/>
    <col min="2561" max="2561" width="3.7109375" customWidth="1"/>
    <col min="2562" max="2562" width="7.42578125" customWidth="1"/>
    <col min="2563" max="2563" width="11.42578125" customWidth="1"/>
    <col min="2564" max="2564" width="31.42578125" customWidth="1"/>
    <col min="2565" max="2570" width="21" customWidth="1"/>
    <col min="2571" max="2571" width="11.42578125" customWidth="1"/>
    <col min="2817" max="2817" width="3.7109375" customWidth="1"/>
    <col min="2818" max="2818" width="7.42578125" customWidth="1"/>
    <col min="2819" max="2819" width="11.42578125" customWidth="1"/>
    <col min="2820" max="2820" width="31.42578125" customWidth="1"/>
    <col min="2821" max="2826" width="21" customWidth="1"/>
    <col min="2827" max="2827" width="11.42578125" customWidth="1"/>
    <col min="3073" max="3073" width="3.7109375" customWidth="1"/>
    <col min="3074" max="3074" width="7.42578125" customWidth="1"/>
    <col min="3075" max="3075" width="11.42578125" customWidth="1"/>
    <col min="3076" max="3076" width="31.42578125" customWidth="1"/>
    <col min="3077" max="3082" width="21" customWidth="1"/>
    <col min="3083" max="3083" width="11.42578125" customWidth="1"/>
    <col min="3329" max="3329" width="3.7109375" customWidth="1"/>
    <col min="3330" max="3330" width="7.42578125" customWidth="1"/>
    <col min="3331" max="3331" width="11.42578125" customWidth="1"/>
    <col min="3332" max="3332" width="31.42578125" customWidth="1"/>
    <col min="3333" max="3338" width="21" customWidth="1"/>
    <col min="3339" max="3339" width="11.42578125" customWidth="1"/>
    <col min="3585" max="3585" width="3.7109375" customWidth="1"/>
    <col min="3586" max="3586" width="7.42578125" customWidth="1"/>
    <col min="3587" max="3587" width="11.42578125" customWidth="1"/>
    <col min="3588" max="3588" width="31.42578125" customWidth="1"/>
    <col min="3589" max="3594" width="21" customWidth="1"/>
    <col min="3595" max="3595" width="11.42578125" customWidth="1"/>
    <col min="3841" max="3841" width="3.7109375" customWidth="1"/>
    <col min="3842" max="3842" width="7.42578125" customWidth="1"/>
    <col min="3843" max="3843" width="11.42578125" customWidth="1"/>
    <col min="3844" max="3844" width="31.42578125" customWidth="1"/>
    <col min="3845" max="3850" width="21" customWidth="1"/>
    <col min="3851" max="3851" width="11.42578125" customWidth="1"/>
    <col min="4097" max="4097" width="3.7109375" customWidth="1"/>
    <col min="4098" max="4098" width="7.42578125" customWidth="1"/>
    <col min="4099" max="4099" width="11.42578125" customWidth="1"/>
    <col min="4100" max="4100" width="31.42578125" customWidth="1"/>
    <col min="4101" max="4106" width="21" customWidth="1"/>
    <col min="4107" max="4107" width="11.42578125" customWidth="1"/>
    <col min="4353" max="4353" width="3.7109375" customWidth="1"/>
    <col min="4354" max="4354" width="7.42578125" customWidth="1"/>
    <col min="4355" max="4355" width="11.42578125" customWidth="1"/>
    <col min="4356" max="4356" width="31.42578125" customWidth="1"/>
    <col min="4357" max="4362" width="21" customWidth="1"/>
    <col min="4363" max="4363" width="11.42578125" customWidth="1"/>
    <col min="4609" max="4609" width="3.7109375" customWidth="1"/>
    <col min="4610" max="4610" width="7.42578125" customWidth="1"/>
    <col min="4611" max="4611" width="11.42578125" customWidth="1"/>
    <col min="4612" max="4612" width="31.42578125" customWidth="1"/>
    <col min="4613" max="4618" width="21" customWidth="1"/>
    <col min="4619" max="4619" width="11.42578125" customWidth="1"/>
    <col min="4865" max="4865" width="3.7109375" customWidth="1"/>
    <col min="4866" max="4866" width="7.42578125" customWidth="1"/>
    <col min="4867" max="4867" width="11.42578125" customWidth="1"/>
    <col min="4868" max="4868" width="31.42578125" customWidth="1"/>
    <col min="4869" max="4874" width="21" customWidth="1"/>
    <col min="4875" max="4875" width="11.42578125" customWidth="1"/>
    <col min="5121" max="5121" width="3.7109375" customWidth="1"/>
    <col min="5122" max="5122" width="7.42578125" customWidth="1"/>
    <col min="5123" max="5123" width="11.42578125" customWidth="1"/>
    <col min="5124" max="5124" width="31.42578125" customWidth="1"/>
    <col min="5125" max="5130" width="21" customWidth="1"/>
    <col min="5131" max="5131" width="11.42578125" customWidth="1"/>
    <col min="5377" max="5377" width="3.7109375" customWidth="1"/>
    <col min="5378" max="5378" width="7.42578125" customWidth="1"/>
    <col min="5379" max="5379" width="11.42578125" customWidth="1"/>
    <col min="5380" max="5380" width="31.42578125" customWidth="1"/>
    <col min="5381" max="5386" width="21" customWidth="1"/>
    <col min="5387" max="5387" width="11.42578125" customWidth="1"/>
    <col min="5633" max="5633" width="3.7109375" customWidth="1"/>
    <col min="5634" max="5634" width="7.42578125" customWidth="1"/>
    <col min="5635" max="5635" width="11.42578125" customWidth="1"/>
    <col min="5636" max="5636" width="31.42578125" customWidth="1"/>
    <col min="5637" max="5642" width="21" customWidth="1"/>
    <col min="5643" max="5643" width="11.42578125" customWidth="1"/>
    <col min="5889" max="5889" width="3.7109375" customWidth="1"/>
    <col min="5890" max="5890" width="7.42578125" customWidth="1"/>
    <col min="5891" max="5891" width="11.42578125" customWidth="1"/>
    <col min="5892" max="5892" width="31.42578125" customWidth="1"/>
    <col min="5893" max="5898" width="21" customWidth="1"/>
    <col min="5899" max="5899" width="11.42578125" customWidth="1"/>
    <col min="6145" max="6145" width="3.7109375" customWidth="1"/>
    <col min="6146" max="6146" width="7.42578125" customWidth="1"/>
    <col min="6147" max="6147" width="11.42578125" customWidth="1"/>
    <col min="6148" max="6148" width="31.42578125" customWidth="1"/>
    <col min="6149" max="6154" width="21" customWidth="1"/>
    <col min="6155" max="6155" width="11.42578125" customWidth="1"/>
    <col min="6401" max="6401" width="3.7109375" customWidth="1"/>
    <col min="6402" max="6402" width="7.42578125" customWidth="1"/>
    <col min="6403" max="6403" width="11.42578125" customWidth="1"/>
    <col min="6404" max="6404" width="31.42578125" customWidth="1"/>
    <col min="6405" max="6410" width="21" customWidth="1"/>
    <col min="6411" max="6411" width="11.42578125" customWidth="1"/>
    <col min="6657" max="6657" width="3.7109375" customWidth="1"/>
    <col min="6658" max="6658" width="7.42578125" customWidth="1"/>
    <col min="6659" max="6659" width="11.42578125" customWidth="1"/>
    <col min="6660" max="6660" width="31.42578125" customWidth="1"/>
    <col min="6661" max="6666" width="21" customWidth="1"/>
    <col min="6667" max="6667" width="11.42578125" customWidth="1"/>
    <col min="6913" max="6913" width="3.7109375" customWidth="1"/>
    <col min="6914" max="6914" width="7.42578125" customWidth="1"/>
    <col min="6915" max="6915" width="11.42578125" customWidth="1"/>
    <col min="6916" max="6916" width="31.42578125" customWidth="1"/>
    <col min="6917" max="6922" width="21" customWidth="1"/>
    <col min="6923" max="6923" width="11.42578125" customWidth="1"/>
    <col min="7169" max="7169" width="3.7109375" customWidth="1"/>
    <col min="7170" max="7170" width="7.42578125" customWidth="1"/>
    <col min="7171" max="7171" width="11.42578125" customWidth="1"/>
    <col min="7172" max="7172" width="31.42578125" customWidth="1"/>
    <col min="7173" max="7178" width="21" customWidth="1"/>
    <col min="7179" max="7179" width="11.42578125" customWidth="1"/>
    <col min="7425" max="7425" width="3.7109375" customWidth="1"/>
    <col min="7426" max="7426" width="7.42578125" customWidth="1"/>
    <col min="7427" max="7427" width="11.42578125" customWidth="1"/>
    <col min="7428" max="7428" width="31.42578125" customWidth="1"/>
    <col min="7429" max="7434" width="21" customWidth="1"/>
    <col min="7435" max="7435" width="11.42578125" customWidth="1"/>
    <col min="7681" max="7681" width="3.7109375" customWidth="1"/>
    <col min="7682" max="7682" width="7.42578125" customWidth="1"/>
    <col min="7683" max="7683" width="11.42578125" customWidth="1"/>
    <col min="7684" max="7684" width="31.42578125" customWidth="1"/>
    <col min="7685" max="7690" width="21" customWidth="1"/>
    <col min="7691" max="7691" width="11.42578125" customWidth="1"/>
    <col min="7937" max="7937" width="3.7109375" customWidth="1"/>
    <col min="7938" max="7938" width="7.42578125" customWidth="1"/>
    <col min="7939" max="7939" width="11.42578125" customWidth="1"/>
    <col min="7940" max="7940" width="31.42578125" customWidth="1"/>
    <col min="7941" max="7946" width="21" customWidth="1"/>
    <col min="7947" max="7947" width="11.42578125" customWidth="1"/>
    <col min="8193" max="8193" width="3.7109375" customWidth="1"/>
    <col min="8194" max="8194" width="7.42578125" customWidth="1"/>
    <col min="8195" max="8195" width="11.42578125" customWidth="1"/>
    <col min="8196" max="8196" width="31.42578125" customWidth="1"/>
    <col min="8197" max="8202" width="21" customWidth="1"/>
    <col min="8203" max="8203" width="11.42578125" customWidth="1"/>
    <col min="8449" max="8449" width="3.7109375" customWidth="1"/>
    <col min="8450" max="8450" width="7.42578125" customWidth="1"/>
    <col min="8451" max="8451" width="11.42578125" customWidth="1"/>
    <col min="8452" max="8452" width="31.42578125" customWidth="1"/>
    <col min="8453" max="8458" width="21" customWidth="1"/>
    <col min="8459" max="8459" width="11.42578125" customWidth="1"/>
    <col min="8705" max="8705" width="3.7109375" customWidth="1"/>
    <col min="8706" max="8706" width="7.42578125" customWidth="1"/>
    <col min="8707" max="8707" width="11.42578125" customWidth="1"/>
    <col min="8708" max="8708" width="31.42578125" customWidth="1"/>
    <col min="8709" max="8714" width="21" customWidth="1"/>
    <col min="8715" max="8715" width="11.42578125" customWidth="1"/>
    <col min="8961" max="8961" width="3.7109375" customWidth="1"/>
    <col min="8962" max="8962" width="7.42578125" customWidth="1"/>
    <col min="8963" max="8963" width="11.42578125" customWidth="1"/>
    <col min="8964" max="8964" width="31.42578125" customWidth="1"/>
    <col min="8965" max="8970" width="21" customWidth="1"/>
    <col min="8971" max="8971" width="11.42578125" customWidth="1"/>
    <col min="9217" max="9217" width="3.7109375" customWidth="1"/>
    <col min="9218" max="9218" width="7.42578125" customWidth="1"/>
    <col min="9219" max="9219" width="11.42578125" customWidth="1"/>
    <col min="9220" max="9220" width="31.42578125" customWidth="1"/>
    <col min="9221" max="9226" width="21" customWidth="1"/>
    <col min="9227" max="9227" width="11.42578125" customWidth="1"/>
    <col min="9473" max="9473" width="3.7109375" customWidth="1"/>
    <col min="9474" max="9474" width="7.42578125" customWidth="1"/>
    <col min="9475" max="9475" width="11.42578125" customWidth="1"/>
    <col min="9476" max="9476" width="31.42578125" customWidth="1"/>
    <col min="9477" max="9482" width="21" customWidth="1"/>
    <col min="9483" max="9483" width="11.42578125" customWidth="1"/>
    <col min="9729" max="9729" width="3.7109375" customWidth="1"/>
    <col min="9730" max="9730" width="7.42578125" customWidth="1"/>
    <col min="9731" max="9731" width="11.42578125" customWidth="1"/>
    <col min="9732" max="9732" width="31.42578125" customWidth="1"/>
    <col min="9733" max="9738" width="21" customWidth="1"/>
    <col min="9739" max="9739" width="11.42578125" customWidth="1"/>
    <col min="9985" max="9985" width="3.7109375" customWidth="1"/>
    <col min="9986" max="9986" width="7.42578125" customWidth="1"/>
    <col min="9987" max="9987" width="11.42578125" customWidth="1"/>
    <col min="9988" max="9988" width="31.42578125" customWidth="1"/>
    <col min="9989" max="9994" width="21" customWidth="1"/>
    <col min="9995" max="9995" width="11.42578125" customWidth="1"/>
    <col min="10241" max="10241" width="3.7109375" customWidth="1"/>
    <col min="10242" max="10242" width="7.42578125" customWidth="1"/>
    <col min="10243" max="10243" width="11.42578125" customWidth="1"/>
    <col min="10244" max="10244" width="31.42578125" customWidth="1"/>
    <col min="10245" max="10250" width="21" customWidth="1"/>
    <col min="10251" max="10251" width="11.42578125" customWidth="1"/>
    <col min="10497" max="10497" width="3.7109375" customWidth="1"/>
    <col min="10498" max="10498" width="7.42578125" customWidth="1"/>
    <col min="10499" max="10499" width="11.42578125" customWidth="1"/>
    <col min="10500" max="10500" width="31.42578125" customWidth="1"/>
    <col min="10501" max="10506" width="21" customWidth="1"/>
    <col min="10507" max="10507" width="11.42578125" customWidth="1"/>
    <col min="10753" max="10753" width="3.7109375" customWidth="1"/>
    <col min="10754" max="10754" width="7.42578125" customWidth="1"/>
    <col min="10755" max="10755" width="11.42578125" customWidth="1"/>
    <col min="10756" max="10756" width="31.42578125" customWidth="1"/>
    <col min="10757" max="10762" width="21" customWidth="1"/>
    <col min="10763" max="10763" width="11.42578125" customWidth="1"/>
    <col min="11009" max="11009" width="3.7109375" customWidth="1"/>
    <col min="11010" max="11010" width="7.42578125" customWidth="1"/>
    <col min="11011" max="11011" width="11.42578125" customWidth="1"/>
    <col min="11012" max="11012" width="31.42578125" customWidth="1"/>
    <col min="11013" max="11018" width="21" customWidth="1"/>
    <col min="11019" max="11019" width="11.42578125" customWidth="1"/>
    <col min="11265" max="11265" width="3.7109375" customWidth="1"/>
    <col min="11266" max="11266" width="7.42578125" customWidth="1"/>
    <col min="11267" max="11267" width="11.42578125" customWidth="1"/>
    <col min="11268" max="11268" width="31.42578125" customWidth="1"/>
    <col min="11269" max="11274" width="21" customWidth="1"/>
    <col min="11275" max="11275" width="11.42578125" customWidth="1"/>
    <col min="11521" max="11521" width="3.7109375" customWidth="1"/>
    <col min="11522" max="11522" width="7.42578125" customWidth="1"/>
    <col min="11523" max="11523" width="11.42578125" customWidth="1"/>
    <col min="11524" max="11524" width="31.42578125" customWidth="1"/>
    <col min="11525" max="11530" width="21" customWidth="1"/>
    <col min="11531" max="11531" width="11.42578125" customWidth="1"/>
    <col min="11777" max="11777" width="3.7109375" customWidth="1"/>
    <col min="11778" max="11778" width="7.42578125" customWidth="1"/>
    <col min="11779" max="11779" width="11.42578125" customWidth="1"/>
    <col min="11780" max="11780" width="31.42578125" customWidth="1"/>
    <col min="11781" max="11786" width="21" customWidth="1"/>
    <col min="11787" max="11787" width="11.42578125" customWidth="1"/>
    <col min="12033" max="12033" width="3.7109375" customWidth="1"/>
    <col min="12034" max="12034" width="7.42578125" customWidth="1"/>
    <col min="12035" max="12035" width="11.42578125" customWidth="1"/>
    <col min="12036" max="12036" width="31.42578125" customWidth="1"/>
    <col min="12037" max="12042" width="21" customWidth="1"/>
    <col min="12043" max="12043" width="11.42578125" customWidth="1"/>
    <col min="12289" max="12289" width="3.7109375" customWidth="1"/>
    <col min="12290" max="12290" width="7.42578125" customWidth="1"/>
    <col min="12291" max="12291" width="11.42578125" customWidth="1"/>
    <col min="12292" max="12292" width="31.42578125" customWidth="1"/>
    <col min="12293" max="12298" width="21" customWidth="1"/>
    <col min="12299" max="12299" width="11.42578125" customWidth="1"/>
    <col min="12545" max="12545" width="3.7109375" customWidth="1"/>
    <col min="12546" max="12546" width="7.42578125" customWidth="1"/>
    <col min="12547" max="12547" width="11.42578125" customWidth="1"/>
    <col min="12548" max="12548" width="31.42578125" customWidth="1"/>
    <col min="12549" max="12554" width="21" customWidth="1"/>
    <col min="12555" max="12555" width="11.42578125" customWidth="1"/>
    <col min="12801" max="12801" width="3.7109375" customWidth="1"/>
    <col min="12802" max="12802" width="7.42578125" customWidth="1"/>
    <col min="12803" max="12803" width="11.42578125" customWidth="1"/>
    <col min="12804" max="12804" width="31.42578125" customWidth="1"/>
    <col min="12805" max="12810" width="21" customWidth="1"/>
    <col min="12811" max="12811" width="11.42578125" customWidth="1"/>
    <col min="13057" max="13057" width="3.7109375" customWidth="1"/>
    <col min="13058" max="13058" width="7.42578125" customWidth="1"/>
    <col min="13059" max="13059" width="11.42578125" customWidth="1"/>
    <col min="13060" max="13060" width="31.42578125" customWidth="1"/>
    <col min="13061" max="13066" width="21" customWidth="1"/>
    <col min="13067" max="13067" width="11.42578125" customWidth="1"/>
    <col min="13313" max="13313" width="3.7109375" customWidth="1"/>
    <col min="13314" max="13314" width="7.42578125" customWidth="1"/>
    <col min="13315" max="13315" width="11.42578125" customWidth="1"/>
    <col min="13316" max="13316" width="31.42578125" customWidth="1"/>
    <col min="13317" max="13322" width="21" customWidth="1"/>
    <col min="13323" max="13323" width="11.42578125" customWidth="1"/>
    <col min="13569" max="13569" width="3.7109375" customWidth="1"/>
    <col min="13570" max="13570" width="7.42578125" customWidth="1"/>
    <col min="13571" max="13571" width="11.42578125" customWidth="1"/>
    <col min="13572" max="13572" width="31.42578125" customWidth="1"/>
    <col min="13573" max="13578" width="21" customWidth="1"/>
    <col min="13579" max="13579" width="11.42578125" customWidth="1"/>
    <col min="13825" max="13825" width="3.7109375" customWidth="1"/>
    <col min="13826" max="13826" width="7.42578125" customWidth="1"/>
    <col min="13827" max="13827" width="11.42578125" customWidth="1"/>
    <col min="13828" max="13828" width="31.42578125" customWidth="1"/>
    <col min="13829" max="13834" width="21" customWidth="1"/>
    <col min="13835" max="13835" width="11.42578125" customWidth="1"/>
    <col min="14081" max="14081" width="3.7109375" customWidth="1"/>
    <col min="14082" max="14082" width="7.42578125" customWidth="1"/>
    <col min="14083" max="14083" width="11.42578125" customWidth="1"/>
    <col min="14084" max="14084" width="31.42578125" customWidth="1"/>
    <col min="14085" max="14090" width="21" customWidth="1"/>
    <col min="14091" max="14091" width="11.42578125" customWidth="1"/>
    <col min="14337" max="14337" width="3.7109375" customWidth="1"/>
    <col min="14338" max="14338" width="7.42578125" customWidth="1"/>
    <col min="14339" max="14339" width="11.42578125" customWidth="1"/>
    <col min="14340" max="14340" width="31.42578125" customWidth="1"/>
    <col min="14341" max="14346" width="21" customWidth="1"/>
    <col min="14347" max="14347" width="11.42578125" customWidth="1"/>
    <col min="14593" max="14593" width="3.7109375" customWidth="1"/>
    <col min="14594" max="14594" width="7.42578125" customWidth="1"/>
    <col min="14595" max="14595" width="11.42578125" customWidth="1"/>
    <col min="14596" max="14596" width="31.42578125" customWidth="1"/>
    <col min="14597" max="14602" width="21" customWidth="1"/>
    <col min="14603" max="14603" width="11.42578125" customWidth="1"/>
    <col min="14849" max="14849" width="3.7109375" customWidth="1"/>
    <col min="14850" max="14850" width="7.42578125" customWidth="1"/>
    <col min="14851" max="14851" width="11.42578125" customWidth="1"/>
    <col min="14852" max="14852" width="31.42578125" customWidth="1"/>
    <col min="14853" max="14858" width="21" customWidth="1"/>
    <col min="14859" max="14859" width="11.42578125" customWidth="1"/>
    <col min="15105" max="15105" width="3.7109375" customWidth="1"/>
    <col min="15106" max="15106" width="7.42578125" customWidth="1"/>
    <col min="15107" max="15107" width="11.42578125" customWidth="1"/>
    <col min="15108" max="15108" width="31.42578125" customWidth="1"/>
    <col min="15109" max="15114" width="21" customWidth="1"/>
    <col min="15115" max="15115" width="11.42578125" customWidth="1"/>
    <col min="15361" max="15361" width="3.7109375" customWidth="1"/>
    <col min="15362" max="15362" width="7.42578125" customWidth="1"/>
    <col min="15363" max="15363" width="11.42578125" customWidth="1"/>
    <col min="15364" max="15364" width="31.42578125" customWidth="1"/>
    <col min="15365" max="15370" width="21" customWidth="1"/>
    <col min="15371" max="15371" width="11.42578125" customWidth="1"/>
    <col min="15617" max="15617" width="3.7109375" customWidth="1"/>
    <col min="15618" max="15618" width="7.42578125" customWidth="1"/>
    <col min="15619" max="15619" width="11.42578125" customWidth="1"/>
    <col min="15620" max="15620" width="31.42578125" customWidth="1"/>
    <col min="15621" max="15626" width="21" customWidth="1"/>
    <col min="15627" max="15627" width="11.42578125" customWidth="1"/>
    <col min="15873" max="15873" width="3.7109375" customWidth="1"/>
    <col min="15874" max="15874" width="7.42578125" customWidth="1"/>
    <col min="15875" max="15875" width="11.42578125" customWidth="1"/>
    <col min="15876" max="15876" width="31.42578125" customWidth="1"/>
    <col min="15877" max="15882" width="21" customWidth="1"/>
    <col min="15883" max="15883" width="11.42578125" customWidth="1"/>
    <col min="16129" max="16129" width="3.7109375" customWidth="1"/>
    <col min="16130" max="16130" width="7.42578125" customWidth="1"/>
    <col min="16131" max="16131" width="11.42578125" customWidth="1"/>
    <col min="16132" max="16132" width="31.42578125" customWidth="1"/>
    <col min="16133" max="16138" width="21" customWidth="1"/>
    <col min="16139" max="16139" width="11.42578125" customWidth="1"/>
  </cols>
  <sheetData>
    <row r="1" spans="2:10" x14ac:dyDescent="0.25"/>
    <row r="2" spans="2:10" x14ac:dyDescent="0.25">
      <c r="B2" s="96" t="s">
        <v>0</v>
      </c>
      <c r="C2" s="97"/>
      <c r="D2" s="97"/>
      <c r="E2" s="97"/>
      <c r="F2" s="97"/>
      <c r="G2" s="97"/>
      <c r="H2" s="97"/>
      <c r="I2" s="97"/>
      <c r="J2" s="98"/>
    </row>
    <row r="3" spans="2:10" x14ac:dyDescent="0.25">
      <c r="B3" s="99" t="s">
        <v>1</v>
      </c>
      <c r="C3" s="100"/>
      <c r="D3" s="100"/>
      <c r="E3" s="100"/>
      <c r="F3" s="100"/>
      <c r="G3" s="100"/>
      <c r="H3" s="100"/>
      <c r="I3" s="100"/>
      <c r="J3" s="101"/>
    </row>
    <row r="4" spans="2:10" x14ac:dyDescent="0.25">
      <c r="B4" s="102" t="s">
        <v>96</v>
      </c>
      <c r="C4" s="103"/>
      <c r="D4" s="103"/>
      <c r="E4" s="103"/>
      <c r="F4" s="103"/>
      <c r="G4" s="103"/>
      <c r="H4" s="103"/>
      <c r="I4" s="103"/>
      <c r="J4" s="104"/>
    </row>
    <row r="5" spans="2:10" x14ac:dyDescent="0.25">
      <c r="B5" s="105" t="s">
        <v>4</v>
      </c>
      <c r="C5" s="106"/>
      <c r="D5" s="106"/>
      <c r="E5" s="106"/>
      <c r="F5" s="106"/>
      <c r="G5" s="106"/>
      <c r="H5" s="106"/>
      <c r="I5" s="106"/>
      <c r="J5" s="107"/>
    </row>
    <row r="6" spans="2:10" x14ac:dyDescent="0.25">
      <c r="B6" s="44"/>
      <c r="C6" s="44"/>
      <c r="D6" s="44"/>
      <c r="E6" s="1"/>
      <c r="F6" s="45"/>
      <c r="G6" s="45"/>
      <c r="H6" s="45"/>
      <c r="I6" s="45"/>
      <c r="J6" s="45"/>
    </row>
    <row r="7" spans="2:10" x14ac:dyDescent="0.25">
      <c r="B7" s="108" t="s">
        <v>97</v>
      </c>
      <c r="C7" s="109"/>
      <c r="D7" s="109"/>
      <c r="E7" s="111" t="s">
        <v>98</v>
      </c>
      <c r="F7" s="112"/>
      <c r="G7" s="112"/>
      <c r="H7" s="112"/>
      <c r="I7" s="113"/>
      <c r="J7" s="114" t="s">
        <v>99</v>
      </c>
    </row>
    <row r="8" spans="2:10" ht="24.75" x14ac:dyDescent="0.25">
      <c r="B8" s="109"/>
      <c r="C8" s="109"/>
      <c r="D8" s="109"/>
      <c r="E8" s="2" t="s">
        <v>100</v>
      </c>
      <c r="F8" s="3" t="s">
        <v>101</v>
      </c>
      <c r="G8" s="2" t="s">
        <v>10</v>
      </c>
      <c r="H8" s="2" t="s">
        <v>11</v>
      </c>
      <c r="I8" s="2" t="s">
        <v>102</v>
      </c>
      <c r="J8" s="114"/>
    </row>
    <row r="9" spans="2:10" x14ac:dyDescent="0.25">
      <c r="B9" s="110"/>
      <c r="C9" s="110"/>
      <c r="D9" s="110"/>
      <c r="E9" s="4" t="s">
        <v>103</v>
      </c>
      <c r="F9" s="4" t="s">
        <v>104</v>
      </c>
      <c r="G9" s="4" t="s">
        <v>105</v>
      </c>
      <c r="H9" s="4" t="s">
        <v>106</v>
      </c>
      <c r="I9" s="4" t="s">
        <v>107</v>
      </c>
      <c r="J9" s="4" t="s">
        <v>108</v>
      </c>
    </row>
    <row r="10" spans="2:10" x14ac:dyDescent="0.25">
      <c r="B10" s="46"/>
      <c r="C10" s="47"/>
      <c r="D10" s="48"/>
      <c r="E10" s="49"/>
      <c r="F10" s="50"/>
      <c r="G10" s="49"/>
      <c r="H10" s="50"/>
      <c r="I10" s="50"/>
      <c r="J10" s="50"/>
    </row>
    <row r="11" spans="2:10" x14ac:dyDescent="0.25">
      <c r="B11" s="93" t="s">
        <v>109</v>
      </c>
      <c r="C11" s="94"/>
      <c r="D11" s="95"/>
      <c r="E11" s="51">
        <v>601798021</v>
      </c>
      <c r="F11" s="51">
        <v>106490052.7</v>
      </c>
      <c r="G11" s="51">
        <f>E11+F11</f>
        <v>708288073.70000005</v>
      </c>
      <c r="H11" s="51">
        <v>708288073.70000005</v>
      </c>
      <c r="I11" s="51">
        <v>708288073.70000005</v>
      </c>
      <c r="J11" s="51">
        <f>I11-E11</f>
        <v>106490052.70000005</v>
      </c>
    </row>
    <row r="12" spans="2:10" x14ac:dyDescent="0.25">
      <c r="B12" s="93" t="s">
        <v>110</v>
      </c>
      <c r="C12" s="94"/>
      <c r="D12" s="95"/>
      <c r="E12" s="51">
        <v>0</v>
      </c>
      <c r="F12" s="51">
        <v>0</v>
      </c>
      <c r="G12" s="51">
        <f>E12+F12</f>
        <v>0</v>
      </c>
      <c r="H12" s="51">
        <v>0</v>
      </c>
      <c r="I12" s="51">
        <v>0</v>
      </c>
      <c r="J12" s="51">
        <f>I12-E12</f>
        <v>0</v>
      </c>
    </row>
    <row r="13" spans="2:10" x14ac:dyDescent="0.25">
      <c r="B13" s="93" t="s">
        <v>111</v>
      </c>
      <c r="C13" s="94"/>
      <c r="D13" s="95"/>
      <c r="E13" s="51">
        <v>0</v>
      </c>
      <c r="F13" s="51">
        <v>0</v>
      </c>
      <c r="G13" s="51">
        <f>E13+F13</f>
        <v>0</v>
      </c>
      <c r="H13" s="51">
        <v>0</v>
      </c>
      <c r="I13" s="51">
        <v>0</v>
      </c>
      <c r="J13" s="51">
        <f>I13-E13</f>
        <v>0</v>
      </c>
    </row>
    <row r="14" spans="2:10" x14ac:dyDescent="0.25">
      <c r="B14" s="93" t="s">
        <v>112</v>
      </c>
      <c r="C14" s="94"/>
      <c r="D14" s="95"/>
      <c r="E14" s="51">
        <v>148421903.97999999</v>
      </c>
      <c r="F14" s="51">
        <v>-820564.38</v>
      </c>
      <c r="G14" s="51">
        <f>E14+F14</f>
        <v>147601339.59999999</v>
      </c>
      <c r="H14" s="51">
        <v>147601339.59999999</v>
      </c>
      <c r="I14" s="51">
        <v>147601339.59999999</v>
      </c>
      <c r="J14" s="51">
        <f>I14-E14</f>
        <v>-820564.37999999523</v>
      </c>
    </row>
    <row r="15" spans="2:10" x14ac:dyDescent="0.25">
      <c r="B15" s="93" t="s">
        <v>113</v>
      </c>
      <c r="C15" s="94"/>
      <c r="D15" s="95"/>
      <c r="E15" s="51">
        <v>17463348</v>
      </c>
      <c r="F15" s="51">
        <v>14188994.99</v>
      </c>
      <c r="G15" s="51">
        <f t="shared" ref="G15:G21" si="0">E15+F15</f>
        <v>31652342.990000002</v>
      </c>
      <c r="H15" s="52">
        <v>31652342.989999998</v>
      </c>
      <c r="I15" s="52">
        <v>31652342.989999998</v>
      </c>
      <c r="J15" s="51">
        <f t="shared" ref="J15:J21" si="1">I15-E15</f>
        <v>14188994.989999998</v>
      </c>
    </row>
    <row r="16" spans="2:10" x14ac:dyDescent="0.25">
      <c r="B16" s="93" t="s">
        <v>114</v>
      </c>
      <c r="C16" s="94"/>
      <c r="D16" s="95"/>
      <c r="E16" s="51">
        <v>29109911</v>
      </c>
      <c r="F16" s="51">
        <v>19496915.469999999</v>
      </c>
      <c r="G16" s="51">
        <f t="shared" si="0"/>
        <v>48606826.469999999</v>
      </c>
      <c r="H16" s="52">
        <v>48606826.469999999</v>
      </c>
      <c r="I16" s="52">
        <v>48606826.469999999</v>
      </c>
      <c r="J16" s="51">
        <f t="shared" si="1"/>
        <v>19496915.469999999</v>
      </c>
    </row>
    <row r="17" spans="2:10" ht="24" customHeight="1" x14ac:dyDescent="0.25">
      <c r="B17" s="93" t="s">
        <v>115</v>
      </c>
      <c r="C17" s="94"/>
      <c r="D17" s="95"/>
      <c r="E17" s="51">
        <v>0</v>
      </c>
      <c r="F17" s="51"/>
      <c r="G17" s="51">
        <f t="shared" si="0"/>
        <v>0</v>
      </c>
      <c r="H17" s="51">
        <v>0</v>
      </c>
      <c r="I17" s="51">
        <v>0</v>
      </c>
      <c r="J17" s="51">
        <f t="shared" si="1"/>
        <v>0</v>
      </c>
    </row>
    <row r="18" spans="2:10" ht="33" customHeight="1" x14ac:dyDescent="0.25">
      <c r="B18" s="93" t="s">
        <v>116</v>
      </c>
      <c r="C18" s="94"/>
      <c r="D18" s="95"/>
      <c r="E18" s="51">
        <v>0</v>
      </c>
      <c r="F18" s="51">
        <v>0</v>
      </c>
      <c r="G18" s="51">
        <f t="shared" si="0"/>
        <v>0</v>
      </c>
      <c r="H18" s="51">
        <v>0</v>
      </c>
      <c r="I18" s="51">
        <v>0</v>
      </c>
      <c r="J18" s="51">
        <f t="shared" si="1"/>
        <v>0</v>
      </c>
    </row>
    <row r="19" spans="2:10" ht="24.75" customHeight="1" x14ac:dyDescent="0.25">
      <c r="B19" s="93" t="s">
        <v>117</v>
      </c>
      <c r="C19" s="94"/>
      <c r="D19" s="95"/>
      <c r="E19" s="51">
        <v>419046152.01999998</v>
      </c>
      <c r="F19" s="51">
        <v>128939166.09999999</v>
      </c>
      <c r="G19" s="51">
        <f t="shared" si="0"/>
        <v>547985318.12</v>
      </c>
      <c r="H19" s="51">
        <v>547985318.12</v>
      </c>
      <c r="I19" s="51">
        <v>547985318.12</v>
      </c>
      <c r="J19" s="51">
        <f t="shared" si="1"/>
        <v>128939166.10000002</v>
      </c>
    </row>
    <row r="20" spans="2:10" x14ac:dyDescent="0.25">
      <c r="B20" s="93" t="s">
        <v>118</v>
      </c>
      <c r="C20" s="94"/>
      <c r="D20" s="95"/>
      <c r="E20" s="51">
        <v>0</v>
      </c>
      <c r="F20" s="51">
        <v>0</v>
      </c>
      <c r="G20" s="51">
        <f t="shared" si="0"/>
        <v>0</v>
      </c>
      <c r="H20" s="51">
        <v>0</v>
      </c>
      <c r="I20" s="51">
        <v>0</v>
      </c>
      <c r="J20" s="51">
        <f t="shared" si="1"/>
        <v>0</v>
      </c>
    </row>
    <row r="21" spans="2:10" ht="11.25" customHeight="1" x14ac:dyDescent="0.25">
      <c r="B21" s="53"/>
      <c r="C21" s="54"/>
      <c r="D21" s="55"/>
      <c r="E21" s="51"/>
      <c r="F21" s="56"/>
      <c r="G21" s="51">
        <f t="shared" si="0"/>
        <v>0</v>
      </c>
      <c r="H21" s="57"/>
      <c r="I21" s="57"/>
      <c r="J21" s="51">
        <f t="shared" si="1"/>
        <v>0</v>
      </c>
    </row>
    <row r="22" spans="2:10" x14ac:dyDescent="0.25">
      <c r="B22" s="58"/>
      <c r="C22" s="59"/>
      <c r="D22" s="60" t="s">
        <v>119</v>
      </c>
      <c r="E22" s="61">
        <f t="shared" ref="E22:J22" si="2">E11+E12+E13+E14+E15+E16+E17+E18+E19+E20</f>
        <v>1215839336</v>
      </c>
      <c r="F22" s="61">
        <f t="shared" si="2"/>
        <v>268294564.88</v>
      </c>
      <c r="G22" s="61">
        <f t="shared" si="2"/>
        <v>1484133900.8800001</v>
      </c>
      <c r="H22" s="61">
        <f t="shared" si="2"/>
        <v>1484133900.8800001</v>
      </c>
      <c r="I22" s="61">
        <f t="shared" si="2"/>
        <v>1484133900.8800001</v>
      </c>
      <c r="J22" s="115">
        <f t="shared" si="2"/>
        <v>268294564.88000005</v>
      </c>
    </row>
    <row r="23" spans="2:10" x14ac:dyDescent="0.25">
      <c r="E23" s="62"/>
      <c r="F23" s="62"/>
      <c r="G23" s="62"/>
      <c r="H23" s="117" t="s">
        <v>120</v>
      </c>
      <c r="I23" s="118"/>
      <c r="J23" s="116"/>
    </row>
    <row r="24" spans="2:10" x14ac:dyDescent="0.25"/>
    <row r="25" spans="2:10" x14ac:dyDescent="0.25"/>
    <row r="26" spans="2:10" ht="15" customHeight="1" x14ac:dyDescent="0.25">
      <c r="B26" s="108" t="s">
        <v>121</v>
      </c>
      <c r="C26" s="109"/>
      <c r="D26" s="109"/>
      <c r="E26" s="111" t="s">
        <v>98</v>
      </c>
      <c r="F26" s="112"/>
      <c r="G26" s="112"/>
      <c r="H26" s="112"/>
      <c r="I26" s="113"/>
      <c r="J26" s="114" t="s">
        <v>99</v>
      </c>
    </row>
    <row r="27" spans="2:10" ht="24.75" x14ac:dyDescent="0.25">
      <c r="B27" s="109"/>
      <c r="C27" s="109"/>
      <c r="D27" s="109"/>
      <c r="E27" s="2" t="s">
        <v>100</v>
      </c>
      <c r="F27" s="3" t="s">
        <v>122</v>
      </c>
      <c r="G27" s="2" t="s">
        <v>10</v>
      </c>
      <c r="H27" s="2" t="s">
        <v>11</v>
      </c>
      <c r="I27" s="2" t="s">
        <v>102</v>
      </c>
      <c r="J27" s="114"/>
    </row>
    <row r="28" spans="2:10" x14ac:dyDescent="0.25">
      <c r="B28" s="110"/>
      <c r="C28" s="110"/>
      <c r="D28" s="110"/>
      <c r="E28" s="4" t="s">
        <v>103</v>
      </c>
      <c r="F28" s="4" t="s">
        <v>104</v>
      </c>
      <c r="G28" s="4" t="s">
        <v>105</v>
      </c>
      <c r="H28" s="4" t="s">
        <v>106</v>
      </c>
      <c r="I28" s="4" t="s">
        <v>107</v>
      </c>
      <c r="J28" s="4" t="s">
        <v>108</v>
      </c>
    </row>
    <row r="29" spans="2:10" x14ac:dyDescent="0.25">
      <c r="B29" s="63"/>
      <c r="C29" s="64"/>
      <c r="D29" s="65"/>
      <c r="E29" s="66"/>
      <c r="F29" s="66"/>
      <c r="G29" s="66"/>
      <c r="H29" s="66"/>
      <c r="I29" s="66"/>
      <c r="J29" s="66"/>
    </row>
    <row r="30" spans="2:10" x14ac:dyDescent="0.25">
      <c r="B30" s="67" t="s">
        <v>123</v>
      </c>
      <c r="C30" s="68"/>
      <c r="D30" s="69"/>
      <c r="E30" s="70">
        <f t="shared" ref="E30:J30" si="3">SUM(E31:E38)</f>
        <v>1215839336</v>
      </c>
      <c r="F30" s="70">
        <f t="shared" si="3"/>
        <v>268294564.88</v>
      </c>
      <c r="G30" s="70">
        <f t="shared" si="3"/>
        <v>1484133900.8800001</v>
      </c>
      <c r="H30" s="70">
        <f t="shared" si="3"/>
        <v>1484133900.8800001</v>
      </c>
      <c r="I30" s="70">
        <f t="shared" si="3"/>
        <v>1484133900.8800001</v>
      </c>
      <c r="J30" s="70">
        <f t="shared" si="3"/>
        <v>268294564.88000005</v>
      </c>
    </row>
    <row r="31" spans="2:10" x14ac:dyDescent="0.25">
      <c r="B31" s="71"/>
      <c r="C31" s="122" t="s">
        <v>109</v>
      </c>
      <c r="D31" s="123"/>
      <c r="E31" s="72">
        <v>601798021</v>
      </c>
      <c r="F31" s="72">
        <f>+[2]ANALITICO!$D$30</f>
        <v>106490052.7</v>
      </c>
      <c r="G31" s="73">
        <f>E31+F31</f>
        <v>708288073.70000005</v>
      </c>
      <c r="H31" s="72">
        <f>+[2]ANALITICO!$F$30</f>
        <v>708288073.70000005</v>
      </c>
      <c r="I31" s="72">
        <f>+[2]ANALITICO!$F$30</f>
        <v>708288073.70000005</v>
      </c>
      <c r="J31" s="73">
        <f>I31-E31</f>
        <v>106490052.70000005</v>
      </c>
    </row>
    <row r="32" spans="2:10" x14ac:dyDescent="0.25">
      <c r="B32" s="71"/>
      <c r="C32" s="122" t="s">
        <v>110</v>
      </c>
      <c r="D32" s="123"/>
      <c r="E32" s="72">
        <v>0</v>
      </c>
      <c r="F32" s="72">
        <v>0</v>
      </c>
      <c r="G32" s="73">
        <f>E32+F32</f>
        <v>0</v>
      </c>
      <c r="H32" s="72">
        <v>0</v>
      </c>
      <c r="I32" s="72">
        <v>0</v>
      </c>
      <c r="J32" s="73">
        <f>I32-E32</f>
        <v>0</v>
      </c>
    </row>
    <row r="33" spans="2:10" ht="15" customHeight="1" x14ac:dyDescent="0.25">
      <c r="B33" s="71"/>
      <c r="C33" s="122" t="s">
        <v>111</v>
      </c>
      <c r="D33" s="123"/>
      <c r="E33" s="72">
        <v>0</v>
      </c>
      <c r="F33" s="72">
        <v>0</v>
      </c>
      <c r="G33" s="73">
        <f t="shared" ref="G33:G38" si="4">E33+F33</f>
        <v>0</v>
      </c>
      <c r="H33" s="72">
        <v>0</v>
      </c>
      <c r="I33" s="72">
        <v>0</v>
      </c>
      <c r="J33" s="73">
        <f>I33-E33</f>
        <v>0</v>
      </c>
    </row>
    <row r="34" spans="2:10" x14ac:dyDescent="0.25">
      <c r="B34" s="71"/>
      <c r="C34" s="122" t="s">
        <v>112</v>
      </c>
      <c r="D34" s="123"/>
      <c r="E34" s="72">
        <v>148421903.97999999</v>
      </c>
      <c r="F34" s="73">
        <v>-820564.38</v>
      </c>
      <c r="G34" s="73">
        <f t="shared" si="4"/>
        <v>147601339.59999999</v>
      </c>
      <c r="H34" s="73">
        <v>147601339.59999999</v>
      </c>
      <c r="I34" s="73">
        <v>147601339.59999999</v>
      </c>
      <c r="J34" s="73">
        <f t="shared" ref="J34:J39" si="5">I34-E34</f>
        <v>-820564.37999999523</v>
      </c>
    </row>
    <row r="35" spans="2:10" x14ac:dyDescent="0.25">
      <c r="B35" s="71"/>
      <c r="C35" s="122" t="s">
        <v>113</v>
      </c>
      <c r="D35" s="123"/>
      <c r="E35" s="72">
        <v>17463348</v>
      </c>
      <c r="F35" s="72">
        <v>14188994.99</v>
      </c>
      <c r="G35" s="73">
        <f t="shared" si="4"/>
        <v>31652342.990000002</v>
      </c>
      <c r="H35" s="72">
        <v>31652342.989999998</v>
      </c>
      <c r="I35" s="72">
        <v>31652342.989999998</v>
      </c>
      <c r="J35" s="73">
        <f t="shared" si="5"/>
        <v>14188994.989999998</v>
      </c>
    </row>
    <row r="36" spans="2:10" ht="15" customHeight="1" x14ac:dyDescent="0.25">
      <c r="B36" s="71"/>
      <c r="C36" s="122" t="s">
        <v>114</v>
      </c>
      <c r="D36" s="123"/>
      <c r="E36" s="72">
        <v>29109911</v>
      </c>
      <c r="F36" s="72">
        <v>19496915.469999999</v>
      </c>
      <c r="G36" s="73">
        <f t="shared" si="4"/>
        <v>48606826.469999999</v>
      </c>
      <c r="H36" s="72">
        <v>48606826.469999999</v>
      </c>
      <c r="I36" s="72">
        <v>48606826.469999999</v>
      </c>
      <c r="J36" s="73">
        <f t="shared" si="5"/>
        <v>19496915.469999999</v>
      </c>
    </row>
    <row r="37" spans="2:10" ht="20.25" customHeight="1" x14ac:dyDescent="0.25">
      <c r="B37" s="71"/>
      <c r="C37" s="122" t="s">
        <v>116</v>
      </c>
      <c r="D37" s="123"/>
      <c r="E37" s="72">
        <v>419046152.01999998</v>
      </c>
      <c r="F37" s="73">
        <v>128939166.09999999</v>
      </c>
      <c r="G37" s="73">
        <f t="shared" si="4"/>
        <v>547985318.12</v>
      </c>
      <c r="H37" s="73">
        <v>547985318.12</v>
      </c>
      <c r="I37" s="73">
        <v>547985318.12</v>
      </c>
      <c r="J37" s="73">
        <f t="shared" si="5"/>
        <v>128939166.10000002</v>
      </c>
    </row>
    <row r="38" spans="2:10" ht="24.75" customHeight="1" x14ac:dyDescent="0.25">
      <c r="B38" s="71"/>
      <c r="C38" s="122" t="s">
        <v>117</v>
      </c>
      <c r="D38" s="123"/>
      <c r="E38" s="72"/>
      <c r="F38" s="72">
        <v>0</v>
      </c>
      <c r="G38" s="73">
        <f t="shared" si="4"/>
        <v>0</v>
      </c>
      <c r="H38" s="72">
        <v>0</v>
      </c>
      <c r="I38" s="72">
        <v>0</v>
      </c>
      <c r="J38" s="73">
        <f t="shared" si="5"/>
        <v>0</v>
      </c>
    </row>
    <row r="39" spans="2:10" x14ac:dyDescent="0.25">
      <c r="B39" s="71"/>
      <c r="E39" s="72"/>
      <c r="F39" s="72"/>
      <c r="G39" s="73">
        <f>E39+F39</f>
        <v>0</v>
      </c>
      <c r="H39" s="72"/>
      <c r="I39" s="72"/>
      <c r="J39" s="73">
        <f t="shared" si="5"/>
        <v>0</v>
      </c>
    </row>
    <row r="40" spans="2:10" ht="45" customHeight="1" x14ac:dyDescent="0.25">
      <c r="B40" s="119" t="s">
        <v>124</v>
      </c>
      <c r="C40" s="120"/>
      <c r="D40" s="121"/>
      <c r="E40" s="74">
        <f t="shared" ref="E40:J40" si="6">E41+E42+E43+E44</f>
        <v>0</v>
      </c>
      <c r="F40" s="74">
        <f t="shared" si="6"/>
        <v>0</v>
      </c>
      <c r="G40" s="74">
        <f t="shared" si="6"/>
        <v>0</v>
      </c>
      <c r="H40" s="74">
        <f t="shared" si="6"/>
        <v>0</v>
      </c>
      <c r="I40" s="74">
        <f t="shared" si="6"/>
        <v>0</v>
      </c>
      <c r="J40" s="74">
        <f t="shared" si="6"/>
        <v>0</v>
      </c>
    </row>
    <row r="41" spans="2:10" x14ac:dyDescent="0.25">
      <c r="B41" s="67"/>
      <c r="C41" s="122" t="s">
        <v>110</v>
      </c>
      <c r="D41" s="123"/>
      <c r="E41" s="72">
        <v>0</v>
      </c>
      <c r="F41" s="72">
        <v>0</v>
      </c>
      <c r="G41" s="73">
        <f>E41+F41</f>
        <v>0</v>
      </c>
      <c r="H41" s="72">
        <v>0</v>
      </c>
      <c r="I41" s="72">
        <v>0</v>
      </c>
      <c r="J41" s="73">
        <f>I41-E41</f>
        <v>0</v>
      </c>
    </row>
    <row r="42" spans="2:10" x14ac:dyDescent="0.25">
      <c r="B42" s="67"/>
      <c r="C42" s="122" t="s">
        <v>113</v>
      </c>
      <c r="D42" s="123"/>
      <c r="E42" s="72">
        <v>0</v>
      </c>
      <c r="F42" s="72">
        <v>0</v>
      </c>
      <c r="G42" s="73">
        <f>E42+F42</f>
        <v>0</v>
      </c>
      <c r="H42" s="72">
        <v>0</v>
      </c>
      <c r="I42" s="72">
        <v>0</v>
      </c>
      <c r="J42" s="73">
        <f>I42-E42</f>
        <v>0</v>
      </c>
    </row>
    <row r="43" spans="2:10" ht="26.25" customHeight="1" x14ac:dyDescent="0.25">
      <c r="B43" s="71"/>
      <c r="C43" s="122" t="s">
        <v>115</v>
      </c>
      <c r="D43" s="123"/>
      <c r="E43" s="72">
        <v>0</v>
      </c>
      <c r="F43" s="72">
        <v>0</v>
      </c>
      <c r="G43" s="73">
        <f>E43+F43</f>
        <v>0</v>
      </c>
      <c r="H43" s="72">
        <v>0</v>
      </c>
      <c r="I43" s="72">
        <v>0</v>
      </c>
      <c r="J43" s="73">
        <f>I43-E43</f>
        <v>0</v>
      </c>
    </row>
    <row r="44" spans="2:10" ht="25.5" customHeight="1" x14ac:dyDescent="0.25">
      <c r="B44" s="71"/>
      <c r="C44" s="122" t="s">
        <v>117</v>
      </c>
      <c r="D44" s="123"/>
      <c r="E44" s="72">
        <v>0</v>
      </c>
      <c r="F44" s="72">
        <v>0</v>
      </c>
      <c r="G44" s="73">
        <f>E44+F44</f>
        <v>0</v>
      </c>
      <c r="H44" s="72">
        <v>0</v>
      </c>
      <c r="I44" s="72">
        <v>0</v>
      </c>
      <c r="J44" s="73">
        <f>I44-E44</f>
        <v>0</v>
      </c>
    </row>
    <row r="45" spans="2:10" x14ac:dyDescent="0.25">
      <c r="B45" s="75"/>
      <c r="C45" s="76"/>
      <c r="D45" s="77"/>
      <c r="E45" s="78"/>
      <c r="F45" s="78"/>
      <c r="G45" s="78"/>
      <c r="H45" s="78"/>
      <c r="I45" s="78"/>
      <c r="J45" s="78"/>
    </row>
    <row r="46" spans="2:10" x14ac:dyDescent="0.25">
      <c r="B46" s="67" t="s">
        <v>125</v>
      </c>
      <c r="C46" s="79"/>
      <c r="D46" s="80"/>
      <c r="E46" s="81">
        <f t="shared" ref="E46:J46" si="7">E47</f>
        <v>0</v>
      </c>
      <c r="F46" s="81">
        <f t="shared" si="7"/>
        <v>0</v>
      </c>
      <c r="G46" s="81">
        <f t="shared" si="7"/>
        <v>0</v>
      </c>
      <c r="H46" s="81">
        <f t="shared" si="7"/>
        <v>0</v>
      </c>
      <c r="I46" s="81">
        <f t="shared" si="7"/>
        <v>0</v>
      </c>
      <c r="J46" s="81">
        <f t="shared" si="7"/>
        <v>0</v>
      </c>
    </row>
    <row r="47" spans="2:10" x14ac:dyDescent="0.25">
      <c r="B47" s="71"/>
      <c r="C47" s="122" t="s">
        <v>118</v>
      </c>
      <c r="D47" s="123"/>
      <c r="E47" s="72">
        <v>0</v>
      </c>
      <c r="F47" s="72">
        <v>0</v>
      </c>
      <c r="G47" s="73">
        <f>E47+F47</f>
        <v>0</v>
      </c>
      <c r="H47" s="72">
        <v>0</v>
      </c>
      <c r="I47" s="72">
        <v>0</v>
      </c>
      <c r="J47" s="73">
        <f>I47-E47</f>
        <v>0</v>
      </c>
    </row>
    <row r="48" spans="2:10" x14ac:dyDescent="0.25">
      <c r="B48" s="82"/>
      <c r="C48" s="83"/>
      <c r="D48" s="84"/>
      <c r="E48" s="85"/>
      <c r="F48" s="85"/>
      <c r="G48" s="85"/>
      <c r="H48" s="85"/>
      <c r="I48" s="85"/>
      <c r="J48" s="85"/>
    </row>
    <row r="49" spans="2:10" x14ac:dyDescent="0.25">
      <c r="B49" s="86"/>
      <c r="C49" s="87"/>
      <c r="D49" s="88" t="s">
        <v>119</v>
      </c>
      <c r="E49" s="89">
        <f t="shared" ref="E49:J49" si="8">E30+E40+E46</f>
        <v>1215839336</v>
      </c>
      <c r="F49" s="89">
        <f t="shared" si="8"/>
        <v>268294564.88</v>
      </c>
      <c r="G49" s="89">
        <f t="shared" si="8"/>
        <v>1484133900.8800001</v>
      </c>
      <c r="H49" s="89">
        <f t="shared" si="8"/>
        <v>1484133900.8800001</v>
      </c>
      <c r="I49" s="89">
        <f t="shared" si="8"/>
        <v>1484133900.8800001</v>
      </c>
      <c r="J49" s="125">
        <f t="shared" si="8"/>
        <v>268294564.88000005</v>
      </c>
    </row>
    <row r="50" spans="2:10" x14ac:dyDescent="0.25">
      <c r="B50" s="127" t="s">
        <v>126</v>
      </c>
      <c r="C50" s="127"/>
      <c r="D50" s="127"/>
      <c r="E50" s="127"/>
      <c r="F50" s="127"/>
      <c r="G50" s="128"/>
      <c r="H50" s="129" t="s">
        <v>127</v>
      </c>
      <c r="I50" s="130"/>
      <c r="J50" s="126"/>
    </row>
    <row r="51" spans="2:10" x14ac:dyDescent="0.25">
      <c r="B51" s="124"/>
      <c r="C51" s="124"/>
      <c r="D51" s="124"/>
      <c r="E51" s="124"/>
      <c r="F51" s="124"/>
      <c r="G51" s="124"/>
      <c r="H51" s="124"/>
      <c r="I51" s="124"/>
      <c r="J51" s="124"/>
    </row>
    <row r="52" spans="2:10" x14ac:dyDescent="0.25">
      <c r="B52" s="90"/>
      <c r="C52" s="90"/>
      <c r="D52" s="1"/>
      <c r="E52" s="1"/>
      <c r="F52" s="1"/>
      <c r="G52" s="1"/>
      <c r="H52" s="1"/>
      <c r="I52" s="1"/>
      <c r="J52" s="1"/>
    </row>
    <row r="53" spans="2:10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25"/>
    <row r="55" spans="2:10" x14ac:dyDescent="0.25"/>
    <row r="56" spans="2:10" x14ac:dyDescent="0.25"/>
    <row r="57" spans="2:10" x14ac:dyDescent="0.25"/>
    <row r="58" spans="2:10" x14ac:dyDescent="0.25"/>
    <row r="59" spans="2:10" x14ac:dyDescent="0.25"/>
    <row r="60" spans="2:10" x14ac:dyDescent="0.25"/>
    <row r="61" spans="2:10" x14ac:dyDescent="0.25"/>
    <row r="62" spans="2:10" x14ac:dyDescent="0.25"/>
    <row r="63" spans="2:10" ht="15" customHeight="1" x14ac:dyDescent="0.25">
      <c r="C63" s="14"/>
      <c r="D63" s="14"/>
      <c r="H63" s="14"/>
      <c r="I63" s="14"/>
    </row>
    <row r="64" spans="2:10" ht="15" customHeight="1" x14ac:dyDescent="0.25">
      <c r="C64" s="15"/>
      <c r="D64" s="15"/>
      <c r="H64" s="15"/>
      <c r="I64" s="15"/>
    </row>
    <row r="65" ht="30" customHeight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t="26.25" hidden="1" customHeight="1" x14ac:dyDescent="0.25"/>
    <row r="65528" ht="25.5" hidden="1" customHeight="1" x14ac:dyDescent="0.25"/>
    <row r="65529" ht="36.75" hidden="1" customHeight="1" x14ac:dyDescent="0.25"/>
    <row r="65530" x14ac:dyDescent="0.25"/>
  </sheetData>
  <mergeCells count="40">
    <mergeCell ref="B51:J51"/>
    <mergeCell ref="C41:D41"/>
    <mergeCell ref="C42:D42"/>
    <mergeCell ref="C43:D43"/>
    <mergeCell ref="C44:D44"/>
    <mergeCell ref="C47:D47"/>
    <mergeCell ref="J49:J50"/>
    <mergeCell ref="B50:G50"/>
    <mergeCell ref="H50:I50"/>
    <mergeCell ref="B40:D40"/>
    <mergeCell ref="B26:D28"/>
    <mergeCell ref="E26:I26"/>
    <mergeCell ref="J26:J27"/>
    <mergeCell ref="C31:D31"/>
    <mergeCell ref="C32:D32"/>
    <mergeCell ref="C33:D33"/>
    <mergeCell ref="C34:D34"/>
    <mergeCell ref="C35:D35"/>
    <mergeCell ref="C36:D36"/>
    <mergeCell ref="C37:D37"/>
    <mergeCell ref="C38:D38"/>
    <mergeCell ref="B17:D17"/>
    <mergeCell ref="B18:D18"/>
    <mergeCell ref="B19:D19"/>
    <mergeCell ref="B20:D20"/>
    <mergeCell ref="J22:J23"/>
    <mergeCell ref="H23:I23"/>
    <mergeCell ref="B16:D16"/>
    <mergeCell ref="B2:J2"/>
    <mergeCell ref="B3:J3"/>
    <mergeCell ref="B4:J4"/>
    <mergeCell ref="B5:J5"/>
    <mergeCell ref="B7:D9"/>
    <mergeCell ref="E7:I7"/>
    <mergeCell ref="J7:J8"/>
    <mergeCell ref="B11:D11"/>
    <mergeCell ref="B12:D12"/>
    <mergeCell ref="B13:D13"/>
    <mergeCell ref="B14:D14"/>
    <mergeCell ref="B15:D15"/>
  </mergeCells>
  <printOptions horizontalCentered="1"/>
  <pageMargins left="0.31496062992125984" right="0.31496062992125984" top="0.35433070866141736" bottom="0.35433070866141736" header="0" footer="0"/>
  <pageSetup scale="73" fitToHeight="0" orientation="landscape" r:id="rId1"/>
  <rowBreaks count="2" manualBreakCount="2">
    <brk id="40" max="9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65536"/>
  <sheetViews>
    <sheetView showGridLines="0" topLeftCell="A55" zoomScale="98" zoomScaleNormal="98" workbookViewId="0">
      <selection activeCell="N29" sqref="N29"/>
    </sheetView>
  </sheetViews>
  <sheetFormatPr baseColWidth="10" defaultColWidth="11.42578125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customWidth="1"/>
  </cols>
  <sheetData>
    <row r="3" spans="2:9" x14ac:dyDescent="0.25">
      <c r="B3" s="96" t="s">
        <v>0</v>
      </c>
      <c r="C3" s="97"/>
      <c r="D3" s="97"/>
      <c r="E3" s="97"/>
      <c r="F3" s="97"/>
      <c r="G3" s="97"/>
      <c r="H3" s="97"/>
      <c r="I3" s="98"/>
    </row>
    <row r="4" spans="2:9" x14ac:dyDescent="0.25">
      <c r="B4" s="99" t="s">
        <v>1</v>
      </c>
      <c r="C4" s="100"/>
      <c r="D4" s="100"/>
      <c r="E4" s="100"/>
      <c r="F4" s="100"/>
      <c r="G4" s="100"/>
      <c r="H4" s="100"/>
      <c r="I4" s="101"/>
    </row>
    <row r="5" spans="2:9" x14ac:dyDescent="0.25">
      <c r="B5" s="102" t="s">
        <v>2</v>
      </c>
      <c r="C5" s="103"/>
      <c r="D5" s="103"/>
      <c r="E5" s="103"/>
      <c r="F5" s="103"/>
      <c r="G5" s="103"/>
      <c r="H5" s="103"/>
      <c r="I5" s="104"/>
    </row>
    <row r="6" spans="2:9" x14ac:dyDescent="0.25">
      <c r="B6" s="102" t="s">
        <v>3</v>
      </c>
      <c r="C6" s="103"/>
      <c r="D6" s="103"/>
      <c r="E6" s="103"/>
      <c r="F6" s="103"/>
      <c r="G6" s="103"/>
      <c r="H6" s="103"/>
      <c r="I6" s="104"/>
    </row>
    <row r="7" spans="2:9" x14ac:dyDescent="0.25">
      <c r="B7" s="105" t="s">
        <v>4</v>
      </c>
      <c r="C7" s="106"/>
      <c r="D7" s="106"/>
      <c r="E7" s="106"/>
      <c r="F7" s="106"/>
      <c r="G7" s="106"/>
      <c r="H7" s="106"/>
      <c r="I7" s="107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133" t="s">
        <v>5</v>
      </c>
      <c r="C9" s="134"/>
      <c r="D9" s="111" t="s">
        <v>6</v>
      </c>
      <c r="E9" s="112"/>
      <c r="F9" s="112"/>
      <c r="G9" s="112"/>
      <c r="H9" s="113"/>
      <c r="I9" s="114" t="s">
        <v>7</v>
      </c>
    </row>
    <row r="10" spans="2:9" ht="24.75" x14ac:dyDescent="0.25">
      <c r="B10" s="135"/>
      <c r="C10" s="136"/>
      <c r="D10" s="2" t="s">
        <v>8</v>
      </c>
      <c r="E10" s="3" t="s">
        <v>9</v>
      </c>
      <c r="F10" s="2" t="s">
        <v>10</v>
      </c>
      <c r="G10" s="2" t="s">
        <v>11</v>
      </c>
      <c r="H10" s="2" t="s">
        <v>12</v>
      </c>
      <c r="I10" s="114"/>
    </row>
    <row r="11" spans="2:9" x14ac:dyDescent="0.25">
      <c r="B11" s="137"/>
      <c r="C11" s="138"/>
      <c r="D11" s="4">
        <v>1</v>
      </c>
      <c r="E11" s="4">
        <v>2</v>
      </c>
      <c r="F11" s="4" t="s">
        <v>13</v>
      </c>
      <c r="G11" s="4">
        <v>4</v>
      </c>
      <c r="H11" s="4">
        <v>5</v>
      </c>
      <c r="I11" s="4" t="s">
        <v>14</v>
      </c>
    </row>
    <row r="12" spans="2:9" x14ac:dyDescent="0.25">
      <c r="B12" s="131" t="s">
        <v>15</v>
      </c>
      <c r="C12" s="132"/>
      <c r="D12" s="5">
        <f t="shared" ref="D12:I12" si="0">SUM(D13:D19)</f>
        <v>480931198.42000002</v>
      </c>
      <c r="E12" s="5">
        <f t="shared" si="0"/>
        <v>3.7252902984619141E-9</v>
      </c>
      <c r="F12" s="5">
        <f t="shared" si="0"/>
        <v>480931198.41999996</v>
      </c>
      <c r="G12" s="5">
        <f t="shared" si="0"/>
        <v>480882825.75999993</v>
      </c>
      <c r="H12" s="5">
        <f t="shared" si="0"/>
        <v>467774954.0999999</v>
      </c>
      <c r="I12" s="5">
        <f t="shared" si="0"/>
        <v>48372.659999988973</v>
      </c>
    </row>
    <row r="13" spans="2:9" x14ac:dyDescent="0.25">
      <c r="B13" s="6"/>
      <c r="C13" s="7" t="s">
        <v>16</v>
      </c>
      <c r="D13" s="8">
        <v>315295389.64999998</v>
      </c>
      <c r="E13" s="8">
        <v>-13836024.450000003</v>
      </c>
      <c r="F13" s="9">
        <f t="shared" ref="F13:F19" si="1">D13+E13</f>
        <v>301459365.19999999</v>
      </c>
      <c r="G13" s="8">
        <v>301459365.19999993</v>
      </c>
      <c r="H13" s="8">
        <v>301459365.19999993</v>
      </c>
      <c r="I13" s="9">
        <f t="shared" ref="I13:I19" si="2">F13-G13</f>
        <v>0</v>
      </c>
    </row>
    <row r="14" spans="2:9" x14ac:dyDescent="0.25">
      <c r="B14" s="6"/>
      <c r="C14" s="7" t="s">
        <v>17</v>
      </c>
      <c r="D14" s="8">
        <v>0</v>
      </c>
      <c r="E14" s="8">
        <v>0</v>
      </c>
      <c r="F14" s="9">
        <f t="shared" si="1"/>
        <v>0</v>
      </c>
      <c r="G14" s="8">
        <v>0</v>
      </c>
      <c r="H14" s="8">
        <v>0</v>
      </c>
      <c r="I14" s="9">
        <f t="shared" si="2"/>
        <v>0</v>
      </c>
    </row>
    <row r="15" spans="2:9" x14ac:dyDescent="0.25">
      <c r="B15" s="6"/>
      <c r="C15" s="7" t="s">
        <v>18</v>
      </c>
      <c r="D15" s="8">
        <v>86616256.700000003</v>
      </c>
      <c r="E15" s="8">
        <v>-2060304.56</v>
      </c>
      <c r="F15" s="9">
        <f t="shared" si="1"/>
        <v>84555952.140000001</v>
      </c>
      <c r="G15" s="8">
        <v>84555952.140000001</v>
      </c>
      <c r="H15" s="8">
        <v>84555952.140000001</v>
      </c>
      <c r="I15" s="9">
        <f t="shared" si="2"/>
        <v>0</v>
      </c>
    </row>
    <row r="16" spans="2:9" x14ac:dyDescent="0.25">
      <c r="B16" s="6"/>
      <c r="C16" s="7" t="s">
        <v>19</v>
      </c>
      <c r="D16" s="8">
        <v>40286368.240000002</v>
      </c>
      <c r="E16" s="8">
        <v>4593344.6300000008</v>
      </c>
      <c r="F16" s="9">
        <f t="shared" si="1"/>
        <v>44879712.870000005</v>
      </c>
      <c r="G16" s="8">
        <v>44879712.869999997</v>
      </c>
      <c r="H16" s="8">
        <v>41143046.200000003</v>
      </c>
      <c r="I16" s="9">
        <f t="shared" si="2"/>
        <v>0</v>
      </c>
    </row>
    <row r="17" spans="2:9" x14ac:dyDescent="0.25">
      <c r="B17" s="6"/>
      <c r="C17" s="7" t="s">
        <v>20</v>
      </c>
      <c r="D17" s="8">
        <v>32888178.359999999</v>
      </c>
      <c r="E17" s="8">
        <v>12299150.480000006</v>
      </c>
      <c r="F17" s="9">
        <f t="shared" si="1"/>
        <v>45187328.840000004</v>
      </c>
      <c r="G17" s="8">
        <v>45138956.180000015</v>
      </c>
      <c r="H17" s="8">
        <v>35767751.190000005</v>
      </c>
      <c r="I17" s="9">
        <f t="shared" si="2"/>
        <v>48372.659999988973</v>
      </c>
    </row>
    <row r="18" spans="2:9" x14ac:dyDescent="0.25">
      <c r="B18" s="6"/>
      <c r="C18" s="7" t="s">
        <v>21</v>
      </c>
      <c r="D18" s="8">
        <v>3000000</v>
      </c>
      <c r="E18" s="8">
        <v>-3000000</v>
      </c>
      <c r="F18" s="9">
        <f t="shared" si="1"/>
        <v>0</v>
      </c>
      <c r="G18" s="8">
        <v>0</v>
      </c>
      <c r="H18" s="8">
        <v>0</v>
      </c>
      <c r="I18" s="9">
        <f t="shared" si="2"/>
        <v>0</v>
      </c>
    </row>
    <row r="19" spans="2:9" x14ac:dyDescent="0.25">
      <c r="B19" s="6"/>
      <c r="C19" s="7" t="s">
        <v>22</v>
      </c>
      <c r="D19" s="8">
        <v>2845005.4699999997</v>
      </c>
      <c r="E19" s="8">
        <v>2003833.9000000004</v>
      </c>
      <c r="F19" s="9">
        <f t="shared" si="1"/>
        <v>4848839.37</v>
      </c>
      <c r="G19" s="8">
        <v>4848839.3699999992</v>
      </c>
      <c r="H19" s="8">
        <v>4848839.3699999992</v>
      </c>
      <c r="I19" s="9">
        <f t="shared" si="2"/>
        <v>0</v>
      </c>
    </row>
    <row r="20" spans="2:9" x14ac:dyDescent="0.25">
      <c r="B20" s="131" t="s">
        <v>23</v>
      </c>
      <c r="C20" s="132"/>
      <c r="D20" s="5">
        <f t="shared" ref="D20:I20" si="3">SUM(D21:D29)</f>
        <v>77990209.409999996</v>
      </c>
      <c r="E20" s="5">
        <f t="shared" si="3"/>
        <v>51056322.439999998</v>
      </c>
      <c r="F20" s="5">
        <f t="shared" si="3"/>
        <v>129046531.85000001</v>
      </c>
      <c r="G20" s="5">
        <f t="shared" si="3"/>
        <v>128726422.89000002</v>
      </c>
      <c r="H20" s="5">
        <f t="shared" si="3"/>
        <v>126817774.58000001</v>
      </c>
      <c r="I20" s="5">
        <f t="shared" si="3"/>
        <v>320108.96000000089</v>
      </c>
    </row>
    <row r="21" spans="2:9" x14ac:dyDescent="0.25">
      <c r="B21" s="6"/>
      <c r="C21" s="7" t="s">
        <v>24</v>
      </c>
      <c r="D21" s="8">
        <v>6274759.9199999999</v>
      </c>
      <c r="E21" s="8">
        <v>3816859.1799999997</v>
      </c>
      <c r="F21" s="9">
        <f t="shared" ref="F21:F29" si="4">D21+E21</f>
        <v>10091619.1</v>
      </c>
      <c r="G21" s="8">
        <v>10091619.100000003</v>
      </c>
      <c r="H21" s="8">
        <v>10091619.100000003</v>
      </c>
      <c r="I21" s="9">
        <f t="shared" ref="I21:I29" si="5">F21-G21</f>
        <v>0</v>
      </c>
    </row>
    <row r="22" spans="2:9" x14ac:dyDescent="0.25">
      <c r="B22" s="6"/>
      <c r="C22" s="7" t="s">
        <v>25</v>
      </c>
      <c r="D22" s="8">
        <v>1051598.8799999999</v>
      </c>
      <c r="E22" s="8">
        <v>170099.83000000002</v>
      </c>
      <c r="F22" s="9">
        <f t="shared" si="4"/>
        <v>1221698.71</v>
      </c>
      <c r="G22" s="8">
        <v>1221698.7099999997</v>
      </c>
      <c r="H22" s="8">
        <v>1198795.2699999996</v>
      </c>
      <c r="I22" s="9">
        <f t="shared" si="5"/>
        <v>0</v>
      </c>
    </row>
    <row r="23" spans="2:9" x14ac:dyDescent="0.25">
      <c r="B23" s="6"/>
      <c r="C23" s="7" t="s">
        <v>26</v>
      </c>
      <c r="D23" s="8">
        <v>321012.31</v>
      </c>
      <c r="E23" s="8">
        <v>123345.05</v>
      </c>
      <c r="F23" s="9">
        <f t="shared" si="4"/>
        <v>444357.36</v>
      </c>
      <c r="G23" s="8">
        <v>444357.36</v>
      </c>
      <c r="H23" s="8">
        <v>444357.36</v>
      </c>
      <c r="I23" s="9">
        <f t="shared" si="5"/>
        <v>0</v>
      </c>
    </row>
    <row r="24" spans="2:9" x14ac:dyDescent="0.25">
      <c r="B24" s="6"/>
      <c r="C24" s="7" t="s">
        <v>27</v>
      </c>
      <c r="D24" s="8">
        <v>22304435.34</v>
      </c>
      <c r="E24" s="8">
        <v>13612511.529999999</v>
      </c>
      <c r="F24" s="9">
        <f t="shared" si="4"/>
        <v>35916946.869999997</v>
      </c>
      <c r="G24" s="8">
        <v>35916946.870000005</v>
      </c>
      <c r="H24" s="8">
        <v>35916946.870000005</v>
      </c>
      <c r="I24" s="9">
        <f t="shared" si="5"/>
        <v>0</v>
      </c>
    </row>
    <row r="25" spans="2:9" x14ac:dyDescent="0.25">
      <c r="B25" s="6"/>
      <c r="C25" s="7" t="s">
        <v>28</v>
      </c>
      <c r="D25" s="8">
        <v>2811922.15</v>
      </c>
      <c r="E25" s="8">
        <v>1182198.3599999999</v>
      </c>
      <c r="F25" s="9">
        <f t="shared" si="4"/>
        <v>3994120.51</v>
      </c>
      <c r="G25" s="8">
        <v>3994120.5099999993</v>
      </c>
      <c r="H25" s="8">
        <v>3962163.5199999996</v>
      </c>
      <c r="I25" s="9">
        <f t="shared" si="5"/>
        <v>0</v>
      </c>
    </row>
    <row r="26" spans="2:9" x14ac:dyDescent="0.25">
      <c r="B26" s="6"/>
      <c r="C26" s="7" t="s">
        <v>29</v>
      </c>
      <c r="D26" s="8">
        <v>32399184.360000003</v>
      </c>
      <c r="E26" s="8">
        <v>13593310.439999999</v>
      </c>
      <c r="F26" s="9">
        <f t="shared" si="4"/>
        <v>45992494.800000004</v>
      </c>
      <c r="G26" s="8">
        <v>45992494.800000004</v>
      </c>
      <c r="H26" s="8">
        <v>44138706.920000002</v>
      </c>
      <c r="I26" s="9">
        <f t="shared" si="5"/>
        <v>0</v>
      </c>
    </row>
    <row r="27" spans="2:9" x14ac:dyDescent="0.25">
      <c r="B27" s="6"/>
      <c r="C27" s="7" t="s">
        <v>30</v>
      </c>
      <c r="D27" s="8">
        <v>2033876.2</v>
      </c>
      <c r="E27" s="8">
        <v>10368082.280000003</v>
      </c>
      <c r="F27" s="9">
        <f t="shared" si="4"/>
        <v>12401958.480000002</v>
      </c>
      <c r="G27" s="8">
        <v>12081849.520000001</v>
      </c>
      <c r="H27" s="8">
        <v>12081849.520000001</v>
      </c>
      <c r="I27" s="9">
        <f t="shared" si="5"/>
        <v>320108.96000000089</v>
      </c>
    </row>
    <row r="28" spans="2:9" x14ac:dyDescent="0.25">
      <c r="B28" s="6"/>
      <c r="C28" s="7" t="s">
        <v>31</v>
      </c>
      <c r="D28" s="8">
        <v>2000000</v>
      </c>
      <c r="E28" s="8">
        <v>498907.98</v>
      </c>
      <c r="F28" s="9">
        <f t="shared" si="4"/>
        <v>2498907.98</v>
      </c>
      <c r="G28" s="8">
        <v>2498907.98</v>
      </c>
      <c r="H28" s="8">
        <v>2498907.98</v>
      </c>
      <c r="I28" s="9">
        <f t="shared" si="5"/>
        <v>0</v>
      </c>
    </row>
    <row r="29" spans="2:9" x14ac:dyDescent="0.25">
      <c r="B29" s="6"/>
      <c r="C29" s="7" t="s">
        <v>32</v>
      </c>
      <c r="D29" s="8">
        <v>8793420.25</v>
      </c>
      <c r="E29" s="8">
        <v>7691007.790000001</v>
      </c>
      <c r="F29" s="9">
        <f t="shared" si="4"/>
        <v>16484428.040000001</v>
      </c>
      <c r="G29" s="8">
        <v>16484428.040000008</v>
      </c>
      <c r="H29" s="8">
        <v>16484428.040000008</v>
      </c>
      <c r="I29" s="9">
        <f t="shared" si="5"/>
        <v>0</v>
      </c>
    </row>
    <row r="30" spans="2:9" x14ac:dyDescent="0.25">
      <c r="B30" s="131" t="s">
        <v>33</v>
      </c>
      <c r="C30" s="132"/>
      <c r="D30" s="5">
        <f t="shared" ref="D30:I30" si="6">SUM(D31:D39)</f>
        <v>314864240.83000004</v>
      </c>
      <c r="E30" s="5">
        <f t="shared" si="6"/>
        <v>146126675.25</v>
      </c>
      <c r="F30" s="5">
        <f t="shared" si="6"/>
        <v>460990916.07999992</v>
      </c>
      <c r="G30" s="5">
        <f t="shared" si="6"/>
        <v>459960696.73000002</v>
      </c>
      <c r="H30" s="5">
        <f t="shared" si="6"/>
        <v>437319565.29999995</v>
      </c>
      <c r="I30" s="5">
        <f t="shared" si="6"/>
        <v>1030219.3500000201</v>
      </c>
    </row>
    <row r="31" spans="2:9" x14ac:dyDescent="0.25">
      <c r="B31" s="6"/>
      <c r="C31" s="7" t="s">
        <v>34</v>
      </c>
      <c r="D31" s="8">
        <v>33638276.709999993</v>
      </c>
      <c r="E31" s="8">
        <v>3267223.48</v>
      </c>
      <c r="F31" s="9">
        <f t="shared" ref="F31:F39" si="7">D31+E31</f>
        <v>36905500.18999999</v>
      </c>
      <c r="G31" s="8">
        <v>36905500.189999998</v>
      </c>
      <c r="H31" s="8">
        <v>36604431.949999988</v>
      </c>
      <c r="I31" s="9">
        <f t="shared" ref="I31:I39" si="8">F31-G31</f>
        <v>0</v>
      </c>
    </row>
    <row r="32" spans="2:9" x14ac:dyDescent="0.25">
      <c r="B32" s="6"/>
      <c r="C32" s="7" t="s">
        <v>35</v>
      </c>
      <c r="D32" s="8">
        <v>48493884.339999996</v>
      </c>
      <c r="E32" s="8">
        <v>36242832.049999997</v>
      </c>
      <c r="F32" s="9">
        <f t="shared" si="7"/>
        <v>84736716.389999986</v>
      </c>
      <c r="G32" s="8">
        <v>84736716.390000001</v>
      </c>
      <c r="H32" s="8">
        <v>84522464.390000001</v>
      </c>
      <c r="I32" s="9">
        <f t="shared" si="8"/>
        <v>0</v>
      </c>
    </row>
    <row r="33" spans="2:9" x14ac:dyDescent="0.25">
      <c r="B33" s="6"/>
      <c r="C33" s="7" t="s">
        <v>36</v>
      </c>
      <c r="D33" s="8">
        <v>84980778.290000007</v>
      </c>
      <c r="E33" s="8">
        <v>71880832.729999989</v>
      </c>
      <c r="F33" s="9">
        <f t="shared" si="7"/>
        <v>156861611.01999998</v>
      </c>
      <c r="G33" s="8">
        <v>156741844.12999997</v>
      </c>
      <c r="H33" s="8">
        <v>149380933.65999994</v>
      </c>
      <c r="I33" s="9">
        <f t="shared" si="8"/>
        <v>119766.8900000155</v>
      </c>
    </row>
    <row r="34" spans="2:9" x14ac:dyDescent="0.25">
      <c r="B34" s="6"/>
      <c r="C34" s="7" t="s">
        <v>37</v>
      </c>
      <c r="D34" s="8">
        <v>18665796.020000007</v>
      </c>
      <c r="E34" s="8">
        <v>2900360.9899999993</v>
      </c>
      <c r="F34" s="9">
        <f t="shared" si="7"/>
        <v>21566157.010000005</v>
      </c>
      <c r="G34" s="8">
        <v>20676322.550000001</v>
      </c>
      <c r="H34" s="8">
        <v>19990182.550000001</v>
      </c>
      <c r="I34" s="9">
        <f t="shared" si="8"/>
        <v>889834.46000000462</v>
      </c>
    </row>
    <row r="35" spans="2:9" x14ac:dyDescent="0.25">
      <c r="B35" s="6"/>
      <c r="C35" s="7" t="s">
        <v>38</v>
      </c>
      <c r="D35" s="8">
        <v>76463238.890000001</v>
      </c>
      <c r="E35" s="8">
        <v>14797927.830000004</v>
      </c>
      <c r="F35" s="9">
        <f t="shared" si="7"/>
        <v>91261166.719999999</v>
      </c>
      <c r="G35" s="8">
        <v>91261166.720000029</v>
      </c>
      <c r="H35" s="8">
        <v>84184328.270000011</v>
      </c>
      <c r="I35" s="9">
        <f t="shared" si="8"/>
        <v>0</v>
      </c>
    </row>
    <row r="36" spans="2:9" x14ac:dyDescent="0.25">
      <c r="B36" s="6"/>
      <c r="C36" s="7" t="s">
        <v>39</v>
      </c>
      <c r="D36" s="8">
        <v>9286560</v>
      </c>
      <c r="E36" s="8">
        <v>8737021.4299999997</v>
      </c>
      <c r="F36" s="9">
        <f t="shared" si="7"/>
        <v>18023581.43</v>
      </c>
      <c r="G36" s="8">
        <v>18023581.43</v>
      </c>
      <c r="H36" s="8">
        <v>16787858.489999998</v>
      </c>
      <c r="I36" s="9">
        <f t="shared" si="8"/>
        <v>0</v>
      </c>
    </row>
    <row r="37" spans="2:9" x14ac:dyDescent="0.25">
      <c r="B37" s="6"/>
      <c r="C37" s="7" t="s">
        <v>40</v>
      </c>
      <c r="D37" s="8">
        <v>1653708</v>
      </c>
      <c r="E37" s="8">
        <v>-107414.93</v>
      </c>
      <c r="F37" s="9">
        <f t="shared" si="7"/>
        <v>1546293.07</v>
      </c>
      <c r="G37" s="8">
        <v>1525675.07</v>
      </c>
      <c r="H37" s="8">
        <v>1525675.07</v>
      </c>
      <c r="I37" s="9">
        <f t="shared" si="8"/>
        <v>20618</v>
      </c>
    </row>
    <row r="38" spans="2:9" x14ac:dyDescent="0.25">
      <c r="B38" s="6"/>
      <c r="C38" s="7" t="s">
        <v>41</v>
      </c>
      <c r="D38" s="8">
        <v>13194809.299999999</v>
      </c>
      <c r="E38" s="8">
        <v>7546895.3699999992</v>
      </c>
      <c r="F38" s="9">
        <f t="shared" si="7"/>
        <v>20741704.669999998</v>
      </c>
      <c r="G38" s="8">
        <v>20741704.670000006</v>
      </c>
      <c r="H38" s="8">
        <v>20628604.670000006</v>
      </c>
      <c r="I38" s="9">
        <f t="shared" si="8"/>
        <v>0</v>
      </c>
    </row>
    <row r="39" spans="2:9" x14ac:dyDescent="0.25">
      <c r="B39" s="6"/>
      <c r="C39" s="7" t="s">
        <v>42</v>
      </c>
      <c r="D39" s="8">
        <v>28487189.280000001</v>
      </c>
      <c r="E39" s="8">
        <v>860996.3000000004</v>
      </c>
      <c r="F39" s="9">
        <f t="shared" si="7"/>
        <v>29348185.580000002</v>
      </c>
      <c r="G39" s="8">
        <v>29348185.580000013</v>
      </c>
      <c r="H39" s="8">
        <v>23695086.25</v>
      </c>
      <c r="I39" s="9">
        <f t="shared" si="8"/>
        <v>0</v>
      </c>
    </row>
    <row r="40" spans="2:9" x14ac:dyDescent="0.25">
      <c r="B40" s="131" t="s">
        <v>43</v>
      </c>
      <c r="C40" s="132"/>
      <c r="D40" s="5">
        <f t="shared" ref="D40:I40" si="9">SUM(D41:D49)</f>
        <v>106596088.22999999</v>
      </c>
      <c r="E40" s="5">
        <f t="shared" si="9"/>
        <v>23861819.700000003</v>
      </c>
      <c r="F40" s="5">
        <f t="shared" si="9"/>
        <v>130457907.93000001</v>
      </c>
      <c r="G40" s="5">
        <f t="shared" si="9"/>
        <v>117447429.03</v>
      </c>
      <c r="H40" s="5">
        <f t="shared" si="9"/>
        <v>113439430.63</v>
      </c>
      <c r="I40" s="5">
        <f t="shared" si="9"/>
        <v>13010478.900000013</v>
      </c>
    </row>
    <row r="41" spans="2:9" x14ac:dyDescent="0.25">
      <c r="B41" s="6"/>
      <c r="C41" s="7" t="s">
        <v>44</v>
      </c>
      <c r="D41" s="8">
        <v>39442291.229999997</v>
      </c>
      <c r="E41" s="8">
        <v>10100</v>
      </c>
      <c r="F41" s="9">
        <f t="shared" ref="F41:F49" si="10">D41+E41</f>
        <v>39452391.229999997</v>
      </c>
      <c r="G41" s="8">
        <v>39452391.229999997</v>
      </c>
      <c r="H41" s="8">
        <v>39452391.229999997</v>
      </c>
      <c r="I41" s="9">
        <f t="shared" ref="I41:I49" si="11">F41-G41</f>
        <v>0</v>
      </c>
    </row>
    <row r="42" spans="2:9" x14ac:dyDescent="0.25">
      <c r="B42" s="6"/>
      <c r="C42" s="7" t="s">
        <v>45</v>
      </c>
      <c r="D42" s="8">
        <v>0</v>
      </c>
      <c r="E42" s="8">
        <v>0</v>
      </c>
      <c r="F42" s="9">
        <f t="shared" si="10"/>
        <v>0</v>
      </c>
      <c r="G42" s="8">
        <v>0</v>
      </c>
      <c r="H42" s="8">
        <v>0</v>
      </c>
      <c r="I42" s="9">
        <f t="shared" si="11"/>
        <v>0</v>
      </c>
    </row>
    <row r="43" spans="2:9" x14ac:dyDescent="0.25">
      <c r="B43" s="6"/>
      <c r="C43" s="7" t="s">
        <v>46</v>
      </c>
      <c r="D43" s="8">
        <v>5552000</v>
      </c>
      <c r="E43" s="8">
        <v>3692697.74</v>
      </c>
      <c r="F43" s="9">
        <f t="shared" si="10"/>
        <v>9244697.7400000002</v>
      </c>
      <c r="G43" s="8">
        <v>9244697.7400000002</v>
      </c>
      <c r="H43" s="8">
        <v>8736697.7400000002</v>
      </c>
      <c r="I43" s="9">
        <f t="shared" si="11"/>
        <v>0</v>
      </c>
    </row>
    <row r="44" spans="2:9" x14ac:dyDescent="0.25">
      <c r="B44" s="6"/>
      <c r="C44" s="7" t="s">
        <v>47</v>
      </c>
      <c r="D44" s="8">
        <v>48849556</v>
      </c>
      <c r="E44" s="8">
        <v>22047609.740000002</v>
      </c>
      <c r="F44" s="9">
        <f t="shared" si="10"/>
        <v>70897165.74000001</v>
      </c>
      <c r="G44" s="8">
        <v>57886686.839999996</v>
      </c>
      <c r="H44" s="8">
        <v>54386688.43999999</v>
      </c>
      <c r="I44" s="9">
        <f t="shared" si="11"/>
        <v>13010478.900000013</v>
      </c>
    </row>
    <row r="45" spans="2:9" x14ac:dyDescent="0.25">
      <c r="B45" s="6"/>
      <c r="C45" s="7" t="s">
        <v>48</v>
      </c>
      <c r="D45" s="8">
        <v>12752241</v>
      </c>
      <c r="E45" s="8">
        <v>-2038587.78</v>
      </c>
      <c r="F45" s="9">
        <f t="shared" si="10"/>
        <v>10713653.220000001</v>
      </c>
      <c r="G45" s="8">
        <v>10713653.219999999</v>
      </c>
      <c r="H45" s="8">
        <v>10713653.219999999</v>
      </c>
      <c r="I45" s="9">
        <f t="shared" si="11"/>
        <v>0</v>
      </c>
    </row>
    <row r="46" spans="2:9" x14ac:dyDescent="0.25">
      <c r="B46" s="6"/>
      <c r="C46" s="7" t="s">
        <v>49</v>
      </c>
      <c r="D46" s="8">
        <v>0</v>
      </c>
      <c r="E46" s="8">
        <v>0</v>
      </c>
      <c r="F46" s="9">
        <f t="shared" si="10"/>
        <v>0</v>
      </c>
      <c r="G46" s="8">
        <v>0</v>
      </c>
      <c r="H46" s="8">
        <v>0</v>
      </c>
      <c r="I46" s="9">
        <f t="shared" si="11"/>
        <v>0</v>
      </c>
    </row>
    <row r="47" spans="2:9" x14ac:dyDescent="0.25">
      <c r="B47" s="6"/>
      <c r="C47" s="7" t="s">
        <v>50</v>
      </c>
      <c r="D47" s="8">
        <v>0</v>
      </c>
      <c r="E47" s="8">
        <v>0</v>
      </c>
      <c r="F47" s="9">
        <f t="shared" si="10"/>
        <v>0</v>
      </c>
      <c r="G47" s="8">
        <v>0</v>
      </c>
      <c r="H47" s="8">
        <v>0</v>
      </c>
      <c r="I47" s="9">
        <f t="shared" si="11"/>
        <v>0</v>
      </c>
    </row>
    <row r="48" spans="2:9" x14ac:dyDescent="0.25">
      <c r="B48" s="6"/>
      <c r="C48" s="7" t="s">
        <v>51</v>
      </c>
      <c r="D48" s="8">
        <v>0</v>
      </c>
      <c r="E48" s="8">
        <v>150000</v>
      </c>
      <c r="F48" s="9">
        <f t="shared" si="10"/>
        <v>150000</v>
      </c>
      <c r="G48" s="8">
        <v>150000</v>
      </c>
      <c r="H48" s="8">
        <v>150000</v>
      </c>
      <c r="I48" s="9">
        <f t="shared" si="11"/>
        <v>0</v>
      </c>
    </row>
    <row r="49" spans="2:9" x14ac:dyDescent="0.25">
      <c r="B49" s="6"/>
      <c r="C49" s="7" t="s">
        <v>52</v>
      </c>
      <c r="D49" s="8">
        <v>0</v>
      </c>
      <c r="E49" s="8">
        <v>0</v>
      </c>
      <c r="F49" s="9">
        <f t="shared" si="10"/>
        <v>0</v>
      </c>
      <c r="G49" s="8">
        <v>0</v>
      </c>
      <c r="H49" s="8">
        <v>0</v>
      </c>
      <c r="I49" s="9">
        <f t="shared" si="11"/>
        <v>0</v>
      </c>
    </row>
    <row r="50" spans="2:9" x14ac:dyDescent="0.25">
      <c r="B50" s="131" t="s">
        <v>53</v>
      </c>
      <c r="C50" s="132"/>
      <c r="D50" s="5">
        <f t="shared" ref="D50:I50" si="12">SUM(D51:D59)</f>
        <v>50212954.780000001</v>
      </c>
      <c r="E50" s="5">
        <f t="shared" si="12"/>
        <v>16531454.460000001</v>
      </c>
      <c r="F50" s="5">
        <f t="shared" si="12"/>
        <v>66744409.240000002</v>
      </c>
      <c r="G50" s="5">
        <f t="shared" si="12"/>
        <v>64723177.970000006</v>
      </c>
      <c r="H50" s="5">
        <f t="shared" si="12"/>
        <v>52205924.57</v>
      </c>
      <c r="I50" s="5">
        <f t="shared" si="12"/>
        <v>2021231.2699999916</v>
      </c>
    </row>
    <row r="51" spans="2:9" x14ac:dyDescent="0.25">
      <c r="B51" s="6"/>
      <c r="C51" s="7" t="s">
        <v>54</v>
      </c>
      <c r="D51" s="8">
        <v>7470886.2300000014</v>
      </c>
      <c r="E51" s="8">
        <v>10908315.499999998</v>
      </c>
      <c r="F51" s="9">
        <f t="shared" ref="F51:F59" si="13">D51+E51</f>
        <v>18379201.73</v>
      </c>
      <c r="G51" s="8">
        <v>18249970.460000008</v>
      </c>
      <c r="H51" s="8">
        <v>11322531.659999998</v>
      </c>
      <c r="I51" s="9">
        <f t="shared" ref="I51:I59" si="14">F51-G51</f>
        <v>129231.2699999921</v>
      </c>
    </row>
    <row r="52" spans="2:9" x14ac:dyDescent="0.25">
      <c r="B52" s="6"/>
      <c r="C52" s="7" t="s">
        <v>55</v>
      </c>
      <c r="D52" s="8">
        <v>183353.62</v>
      </c>
      <c r="E52" s="8">
        <v>6795404.2100000009</v>
      </c>
      <c r="F52" s="9">
        <f t="shared" si="13"/>
        <v>6978757.830000001</v>
      </c>
      <c r="G52" s="8">
        <v>5586757.8300000001</v>
      </c>
      <c r="H52" s="8">
        <v>5586757.8300000001</v>
      </c>
      <c r="I52" s="9">
        <f t="shared" si="14"/>
        <v>1392000.0000000009</v>
      </c>
    </row>
    <row r="53" spans="2:9" x14ac:dyDescent="0.25">
      <c r="B53" s="6"/>
      <c r="C53" s="7" t="s">
        <v>56</v>
      </c>
      <c r="D53" s="8">
        <v>560255.98</v>
      </c>
      <c r="E53" s="8">
        <v>-407024.7</v>
      </c>
      <c r="F53" s="9">
        <f t="shared" si="13"/>
        <v>153231.27999999997</v>
      </c>
      <c r="G53" s="8">
        <v>153231.28</v>
      </c>
      <c r="H53" s="8">
        <v>153231.28</v>
      </c>
      <c r="I53" s="9">
        <f t="shared" si="14"/>
        <v>0</v>
      </c>
    </row>
    <row r="54" spans="2:9" x14ac:dyDescent="0.25">
      <c r="B54" s="6"/>
      <c r="C54" s="7" t="s">
        <v>57</v>
      </c>
      <c r="D54" s="8">
        <v>15000000</v>
      </c>
      <c r="E54" s="8">
        <v>-14686707.440000001</v>
      </c>
      <c r="F54" s="9">
        <f t="shared" si="13"/>
        <v>313292.55999999866</v>
      </c>
      <c r="G54" s="8">
        <v>313292.56</v>
      </c>
      <c r="H54" s="8">
        <v>313292.56</v>
      </c>
      <c r="I54" s="9">
        <f t="shared" si="14"/>
        <v>-1.3387762010097504E-9</v>
      </c>
    </row>
    <row r="55" spans="2:9" x14ac:dyDescent="0.25">
      <c r="B55" s="6"/>
      <c r="C55" s="7" t="s">
        <v>58</v>
      </c>
      <c r="D55" s="8">
        <v>2000000</v>
      </c>
      <c r="E55" s="8">
        <v>-1751760</v>
      </c>
      <c r="F55" s="9">
        <f t="shared" si="13"/>
        <v>248240</v>
      </c>
      <c r="G55" s="8">
        <v>248240</v>
      </c>
      <c r="H55" s="8">
        <v>248240</v>
      </c>
      <c r="I55" s="9">
        <f t="shared" si="14"/>
        <v>0</v>
      </c>
    </row>
    <row r="56" spans="2:9" x14ac:dyDescent="0.25">
      <c r="B56" s="6"/>
      <c r="C56" s="7" t="s">
        <v>59</v>
      </c>
      <c r="D56" s="8">
        <v>8918315.3000000007</v>
      </c>
      <c r="E56" s="8">
        <v>3439168.4300000006</v>
      </c>
      <c r="F56" s="9">
        <f t="shared" si="13"/>
        <v>12357483.73</v>
      </c>
      <c r="G56" s="8">
        <v>12357483.730000002</v>
      </c>
      <c r="H56" s="8">
        <v>12142669.130000001</v>
      </c>
      <c r="I56" s="9">
        <f t="shared" si="14"/>
        <v>0</v>
      </c>
    </row>
    <row r="57" spans="2:9" x14ac:dyDescent="0.25">
      <c r="B57" s="6"/>
      <c r="C57" s="7" t="s">
        <v>60</v>
      </c>
      <c r="D57" s="8">
        <v>330000</v>
      </c>
      <c r="E57" s="8">
        <v>-330000</v>
      </c>
      <c r="F57" s="9">
        <f t="shared" si="13"/>
        <v>0</v>
      </c>
      <c r="G57" s="8">
        <v>0</v>
      </c>
      <c r="H57" s="8">
        <v>0</v>
      </c>
      <c r="I57" s="9">
        <f t="shared" si="14"/>
        <v>0</v>
      </c>
    </row>
    <row r="58" spans="2:9" x14ac:dyDescent="0.25">
      <c r="B58" s="6"/>
      <c r="C58" s="7" t="s">
        <v>61</v>
      </c>
      <c r="D58" s="8">
        <v>0</v>
      </c>
      <c r="E58" s="8">
        <v>17794290</v>
      </c>
      <c r="F58" s="9">
        <f t="shared" si="13"/>
        <v>17794290</v>
      </c>
      <c r="G58" s="8">
        <v>17294290</v>
      </c>
      <c r="H58" s="8">
        <v>11919290</v>
      </c>
      <c r="I58" s="9">
        <f t="shared" si="14"/>
        <v>500000</v>
      </c>
    </row>
    <row r="59" spans="2:9" x14ac:dyDescent="0.25">
      <c r="B59" s="6"/>
      <c r="C59" s="7" t="s">
        <v>62</v>
      </c>
      <c r="D59" s="8">
        <v>15750143.65</v>
      </c>
      <c r="E59" s="8">
        <v>-5230231.5399999991</v>
      </c>
      <c r="F59" s="9">
        <f t="shared" si="13"/>
        <v>10519912.110000001</v>
      </c>
      <c r="G59" s="8">
        <v>10519912.109999999</v>
      </c>
      <c r="H59" s="8">
        <v>10519912.109999999</v>
      </c>
      <c r="I59" s="9">
        <f t="shared" si="14"/>
        <v>0</v>
      </c>
    </row>
    <row r="60" spans="2:9" x14ac:dyDescent="0.25">
      <c r="B60" s="131" t="s">
        <v>63</v>
      </c>
      <c r="C60" s="132"/>
      <c r="D60" s="5">
        <f t="shared" ref="D60:I60" si="15">SUM(D61:D63)</f>
        <v>168244644.32999998</v>
      </c>
      <c r="E60" s="5">
        <f t="shared" si="15"/>
        <v>325315711.19000018</v>
      </c>
      <c r="F60" s="5">
        <f t="shared" si="15"/>
        <v>493560355.52000016</v>
      </c>
      <c r="G60" s="5">
        <f t="shared" si="15"/>
        <v>268271026.57000002</v>
      </c>
      <c r="H60" s="5">
        <f t="shared" si="15"/>
        <v>262878277.46000001</v>
      </c>
      <c r="I60" s="5">
        <f t="shared" si="15"/>
        <v>225289328.95000014</v>
      </c>
    </row>
    <row r="61" spans="2:9" x14ac:dyDescent="0.25">
      <c r="B61" s="6"/>
      <c r="C61" s="7" t="s">
        <v>64</v>
      </c>
      <c r="D61" s="8">
        <v>168244644.32999998</v>
      </c>
      <c r="E61" s="8">
        <v>325315711.19000018</v>
      </c>
      <c r="F61" s="9">
        <f>D61+E61</f>
        <v>493560355.52000016</v>
      </c>
      <c r="G61" s="8">
        <v>268271026.57000002</v>
      </c>
      <c r="H61" s="8">
        <v>262878277.46000001</v>
      </c>
      <c r="I61" s="9">
        <f>F61-G61</f>
        <v>225289328.95000014</v>
      </c>
    </row>
    <row r="62" spans="2:9" x14ac:dyDescent="0.25">
      <c r="B62" s="6"/>
      <c r="C62" s="7" t="s">
        <v>65</v>
      </c>
      <c r="D62" s="8">
        <v>0</v>
      </c>
      <c r="E62" s="8">
        <v>0</v>
      </c>
      <c r="F62" s="9">
        <f>D62+E62</f>
        <v>0</v>
      </c>
      <c r="G62" s="8">
        <v>0</v>
      </c>
      <c r="H62" s="8">
        <v>0</v>
      </c>
      <c r="I62" s="9">
        <f>F62-G62</f>
        <v>0</v>
      </c>
    </row>
    <row r="63" spans="2:9" x14ac:dyDescent="0.25">
      <c r="B63" s="6"/>
      <c r="C63" s="7" t="s">
        <v>66</v>
      </c>
      <c r="D63" s="8">
        <v>0</v>
      </c>
      <c r="E63" s="8">
        <v>0</v>
      </c>
      <c r="F63" s="9">
        <f>D63+E63</f>
        <v>0</v>
      </c>
      <c r="G63" s="8">
        <v>0</v>
      </c>
      <c r="H63" s="8">
        <v>0</v>
      </c>
      <c r="I63" s="9">
        <f>F63-G63</f>
        <v>0</v>
      </c>
    </row>
    <row r="64" spans="2:9" x14ac:dyDescent="0.25">
      <c r="B64" s="131" t="s">
        <v>67</v>
      </c>
      <c r="C64" s="132"/>
      <c r="D64" s="5">
        <f t="shared" ref="D64:I64" si="16">SUM(D65:D71)</f>
        <v>0</v>
      </c>
      <c r="E64" s="5">
        <f t="shared" si="16"/>
        <v>5923231.1900000004</v>
      </c>
      <c r="F64" s="5">
        <f t="shared" si="16"/>
        <v>5923231.1900000004</v>
      </c>
      <c r="G64" s="5">
        <f t="shared" si="16"/>
        <v>5923231.1900000004</v>
      </c>
      <c r="H64" s="5">
        <f t="shared" si="16"/>
        <v>5923231.1900000004</v>
      </c>
      <c r="I64" s="5">
        <f t="shared" si="16"/>
        <v>0</v>
      </c>
    </row>
    <row r="65" spans="2:9" x14ac:dyDescent="0.25">
      <c r="B65" s="6"/>
      <c r="C65" s="7" t="s">
        <v>68</v>
      </c>
      <c r="D65" s="8">
        <v>0</v>
      </c>
      <c r="E65" s="8">
        <v>0</v>
      </c>
      <c r="F65" s="9">
        <f t="shared" ref="F65:F71" si="17">D65+E65</f>
        <v>0</v>
      </c>
      <c r="G65" s="8">
        <v>0</v>
      </c>
      <c r="H65" s="8">
        <v>0</v>
      </c>
      <c r="I65" s="9">
        <f t="shared" ref="I65:I71" si="18">F65-G65</f>
        <v>0</v>
      </c>
    </row>
    <row r="66" spans="2:9" x14ac:dyDescent="0.25">
      <c r="B66" s="6"/>
      <c r="C66" s="7" t="s">
        <v>69</v>
      </c>
      <c r="D66" s="8">
        <v>0</v>
      </c>
      <c r="E66" s="8">
        <v>0</v>
      </c>
      <c r="F66" s="9">
        <f t="shared" si="17"/>
        <v>0</v>
      </c>
      <c r="G66" s="8">
        <v>0</v>
      </c>
      <c r="H66" s="8">
        <v>0</v>
      </c>
      <c r="I66" s="9">
        <f t="shared" si="18"/>
        <v>0</v>
      </c>
    </row>
    <row r="67" spans="2:9" x14ac:dyDescent="0.25">
      <c r="B67" s="6"/>
      <c r="C67" s="7" t="s">
        <v>70</v>
      </c>
      <c r="D67" s="8">
        <v>0</v>
      </c>
      <c r="E67" s="8">
        <v>0</v>
      </c>
      <c r="F67" s="9">
        <f t="shared" si="17"/>
        <v>0</v>
      </c>
      <c r="G67" s="8">
        <v>0</v>
      </c>
      <c r="H67" s="8">
        <v>0</v>
      </c>
      <c r="I67" s="9">
        <f t="shared" si="18"/>
        <v>0</v>
      </c>
    </row>
    <row r="68" spans="2:9" x14ac:dyDescent="0.25">
      <c r="B68" s="6"/>
      <c r="C68" s="7" t="s">
        <v>71</v>
      </c>
      <c r="D68" s="8">
        <v>0</v>
      </c>
      <c r="E68" s="8">
        <v>0</v>
      </c>
      <c r="F68" s="9">
        <f t="shared" si="17"/>
        <v>0</v>
      </c>
      <c r="G68" s="8">
        <v>0</v>
      </c>
      <c r="H68" s="8">
        <v>0</v>
      </c>
      <c r="I68" s="9">
        <f t="shared" si="18"/>
        <v>0</v>
      </c>
    </row>
    <row r="69" spans="2:9" x14ac:dyDescent="0.25">
      <c r="B69" s="6"/>
      <c r="C69" s="7" t="s">
        <v>72</v>
      </c>
      <c r="D69" s="8">
        <v>0</v>
      </c>
      <c r="E69" s="8">
        <v>5923231.1900000004</v>
      </c>
      <c r="F69" s="9">
        <f t="shared" si="17"/>
        <v>5923231.1900000004</v>
      </c>
      <c r="G69" s="8">
        <v>5923231.1900000004</v>
      </c>
      <c r="H69" s="8">
        <v>5923231.1900000004</v>
      </c>
      <c r="I69" s="9">
        <f t="shared" si="18"/>
        <v>0</v>
      </c>
    </row>
    <row r="70" spans="2:9" x14ac:dyDescent="0.25">
      <c r="B70" s="6"/>
      <c r="C70" s="7" t="s">
        <v>73</v>
      </c>
      <c r="D70" s="8">
        <v>0</v>
      </c>
      <c r="E70" s="8">
        <v>0</v>
      </c>
      <c r="F70" s="9">
        <f t="shared" si="17"/>
        <v>0</v>
      </c>
      <c r="G70" s="8">
        <v>0</v>
      </c>
      <c r="H70" s="8">
        <v>0</v>
      </c>
      <c r="I70" s="9">
        <f t="shared" si="18"/>
        <v>0</v>
      </c>
    </row>
    <row r="71" spans="2:9" x14ac:dyDescent="0.25">
      <c r="B71" s="6"/>
      <c r="C71" s="7" t="s">
        <v>74</v>
      </c>
      <c r="D71" s="8">
        <v>0</v>
      </c>
      <c r="E71" s="8">
        <v>0</v>
      </c>
      <c r="F71" s="9">
        <f t="shared" si="17"/>
        <v>0</v>
      </c>
      <c r="G71" s="8">
        <v>0</v>
      </c>
      <c r="H71" s="8">
        <v>0</v>
      </c>
      <c r="I71" s="9">
        <f t="shared" si="18"/>
        <v>0</v>
      </c>
    </row>
    <row r="72" spans="2:9" x14ac:dyDescent="0.25">
      <c r="B72" s="131" t="s">
        <v>75</v>
      </c>
      <c r="C72" s="132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25">
      <c r="B73" s="6"/>
      <c r="C73" s="7" t="s">
        <v>76</v>
      </c>
      <c r="D73" s="8">
        <v>0</v>
      </c>
      <c r="E73" s="8">
        <v>0</v>
      </c>
      <c r="F73" s="9">
        <f>D73+E73</f>
        <v>0</v>
      </c>
      <c r="G73" s="8">
        <v>0</v>
      </c>
      <c r="H73" s="8">
        <v>0</v>
      </c>
      <c r="I73" s="9">
        <f>F73-G73</f>
        <v>0</v>
      </c>
    </row>
    <row r="74" spans="2:9" x14ac:dyDescent="0.25">
      <c r="B74" s="6"/>
      <c r="C74" s="7" t="s">
        <v>77</v>
      </c>
      <c r="D74" s="8">
        <v>0</v>
      </c>
      <c r="E74" s="8">
        <v>0</v>
      </c>
      <c r="F74" s="9">
        <f>D74+E74</f>
        <v>0</v>
      </c>
      <c r="G74" s="8">
        <v>0</v>
      </c>
      <c r="H74" s="8">
        <v>0</v>
      </c>
      <c r="I74" s="9">
        <f>F74-G74</f>
        <v>0</v>
      </c>
    </row>
    <row r="75" spans="2:9" x14ac:dyDescent="0.25">
      <c r="B75" s="6"/>
      <c r="C75" s="7" t="s">
        <v>78</v>
      </c>
      <c r="D75" s="8">
        <v>0</v>
      </c>
      <c r="E75" s="8">
        <v>0</v>
      </c>
      <c r="F75" s="9">
        <f>D75+E75</f>
        <v>0</v>
      </c>
      <c r="G75" s="8">
        <v>0</v>
      </c>
      <c r="H75" s="8">
        <v>0</v>
      </c>
      <c r="I75" s="9">
        <f>F75-G75</f>
        <v>0</v>
      </c>
    </row>
    <row r="76" spans="2:9" x14ac:dyDescent="0.25">
      <c r="B76" s="131" t="s">
        <v>79</v>
      </c>
      <c r="C76" s="132"/>
      <c r="D76" s="5">
        <f t="shared" ref="D76:I76" si="20">SUM(D77:D83)</f>
        <v>17000000</v>
      </c>
      <c r="E76" s="5">
        <f t="shared" si="20"/>
        <v>36372157.560000002</v>
      </c>
      <c r="F76" s="5">
        <f t="shared" si="20"/>
        <v>53372157.560000002</v>
      </c>
      <c r="G76" s="5">
        <f t="shared" si="20"/>
        <v>53372157.560000002</v>
      </c>
      <c r="H76" s="5">
        <f t="shared" si="20"/>
        <v>44178576.050000004</v>
      </c>
      <c r="I76" s="5">
        <f t="shared" si="20"/>
        <v>0</v>
      </c>
    </row>
    <row r="77" spans="2:9" x14ac:dyDescent="0.25">
      <c r="B77" s="6"/>
      <c r="C77" s="7" t="s">
        <v>80</v>
      </c>
      <c r="D77" s="8">
        <v>7818180</v>
      </c>
      <c r="E77" s="8">
        <v>0</v>
      </c>
      <c r="F77" s="9">
        <f t="shared" ref="F77:F83" si="21">D77+E77</f>
        <v>7818180</v>
      </c>
      <c r="G77" s="8">
        <v>7818180</v>
      </c>
      <c r="H77" s="8">
        <v>7818180</v>
      </c>
      <c r="I77" s="9">
        <f t="shared" ref="I77:I83" si="22">F77-G77</f>
        <v>0</v>
      </c>
    </row>
    <row r="78" spans="2:9" x14ac:dyDescent="0.25">
      <c r="B78" s="6"/>
      <c r="C78" s="7" t="s">
        <v>81</v>
      </c>
      <c r="D78" s="8">
        <v>7181820</v>
      </c>
      <c r="E78" s="8">
        <v>-2072277.0800000005</v>
      </c>
      <c r="F78" s="9">
        <f t="shared" si="21"/>
        <v>5109542.92</v>
      </c>
      <c r="G78" s="8">
        <v>5109542.92</v>
      </c>
      <c r="H78" s="8">
        <v>5109542.92</v>
      </c>
      <c r="I78" s="9">
        <f t="shared" si="22"/>
        <v>0</v>
      </c>
    </row>
    <row r="79" spans="2:9" x14ac:dyDescent="0.25">
      <c r="B79" s="6"/>
      <c r="C79" s="7" t="s">
        <v>82</v>
      </c>
      <c r="D79" s="8">
        <v>0</v>
      </c>
      <c r="E79" s="8">
        <v>0</v>
      </c>
      <c r="F79" s="9">
        <f t="shared" si="21"/>
        <v>0</v>
      </c>
      <c r="G79" s="8">
        <v>0</v>
      </c>
      <c r="H79" s="8">
        <v>0</v>
      </c>
      <c r="I79" s="9">
        <f t="shared" si="22"/>
        <v>0</v>
      </c>
    </row>
    <row r="80" spans="2:9" x14ac:dyDescent="0.25">
      <c r="B80" s="6"/>
      <c r="C80" s="7" t="s">
        <v>83</v>
      </c>
      <c r="D80" s="8">
        <v>0</v>
      </c>
      <c r="E80" s="8">
        <v>0</v>
      </c>
      <c r="F80" s="9">
        <f t="shared" si="21"/>
        <v>0</v>
      </c>
      <c r="G80" s="8">
        <v>0</v>
      </c>
      <c r="H80" s="8">
        <v>0</v>
      </c>
      <c r="I80" s="9">
        <f t="shared" si="22"/>
        <v>0</v>
      </c>
    </row>
    <row r="81" spans="2:9" x14ac:dyDescent="0.25">
      <c r="B81" s="6"/>
      <c r="C81" s="7" t="s">
        <v>84</v>
      </c>
      <c r="D81" s="8">
        <v>2000000</v>
      </c>
      <c r="E81" s="8">
        <v>-1827900</v>
      </c>
      <c r="F81" s="9">
        <f t="shared" si="21"/>
        <v>172100</v>
      </c>
      <c r="G81" s="8">
        <v>172100</v>
      </c>
      <c r="H81" s="8">
        <v>172100</v>
      </c>
      <c r="I81" s="9">
        <f t="shared" si="22"/>
        <v>0</v>
      </c>
    </row>
    <row r="82" spans="2:9" x14ac:dyDescent="0.25">
      <c r="B82" s="6"/>
      <c r="C82" s="7" t="s">
        <v>85</v>
      </c>
      <c r="D82" s="8">
        <v>0</v>
      </c>
      <c r="E82" s="8">
        <v>0</v>
      </c>
      <c r="F82" s="9">
        <f t="shared" si="21"/>
        <v>0</v>
      </c>
      <c r="G82" s="8">
        <v>0</v>
      </c>
      <c r="H82" s="8">
        <v>0</v>
      </c>
      <c r="I82" s="9">
        <f t="shared" si="22"/>
        <v>0</v>
      </c>
    </row>
    <row r="83" spans="2:9" x14ac:dyDescent="0.25">
      <c r="B83" s="6"/>
      <c r="C83" s="7" t="s">
        <v>86</v>
      </c>
      <c r="D83" s="10">
        <v>0</v>
      </c>
      <c r="E83" s="10">
        <v>40272334.640000001</v>
      </c>
      <c r="F83" s="11">
        <f t="shared" si="21"/>
        <v>40272334.640000001</v>
      </c>
      <c r="G83" s="10">
        <v>40272334.640000001</v>
      </c>
      <c r="H83" s="10">
        <v>31078753.130000003</v>
      </c>
      <c r="I83" s="11">
        <f t="shared" si="22"/>
        <v>0</v>
      </c>
    </row>
    <row r="84" spans="2:9" ht="24.75" customHeight="1" x14ac:dyDescent="0.25">
      <c r="B84" s="12"/>
      <c r="C84" s="13" t="s">
        <v>87</v>
      </c>
      <c r="D84" s="11">
        <f t="shared" ref="D84:I84" si="23">D12+D20+D30+D40+D50+D60+D64+D72+D76</f>
        <v>1215839336</v>
      </c>
      <c r="E84" s="11">
        <f t="shared" si="23"/>
        <v>605187371.7900002</v>
      </c>
      <c r="F84" s="11">
        <f t="shared" si="23"/>
        <v>1821026707.7900002</v>
      </c>
      <c r="G84" s="11">
        <f t="shared" si="23"/>
        <v>1579306967.7</v>
      </c>
      <c r="H84" s="11">
        <f t="shared" si="23"/>
        <v>1510537733.8799999</v>
      </c>
      <c r="I84" s="11">
        <f t="shared" si="23"/>
        <v>241719740.09000015</v>
      </c>
    </row>
    <row r="86" spans="2:9" hidden="1" x14ac:dyDescent="0.25"/>
    <row r="87" spans="2:9" hidden="1" x14ac:dyDescent="0.25"/>
    <row r="88" spans="2:9" hidden="1" x14ac:dyDescent="0.25"/>
    <row r="89" spans="2:9" ht="15" customHeight="1" x14ac:dyDescent="0.25">
      <c r="C89" s="14"/>
      <c r="E89" s="14"/>
      <c r="F89" s="14"/>
      <c r="G89" s="14"/>
      <c r="H89" s="14"/>
    </row>
    <row r="90" spans="2:9" ht="15" customHeight="1" x14ac:dyDescent="0.25">
      <c r="C90" s="15"/>
      <c r="E90" s="15"/>
      <c r="F90" s="15"/>
      <c r="G90" s="15"/>
      <c r="H90" s="15"/>
    </row>
    <row r="91" spans="2:9" ht="30" customHeight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rintOptions horizontalCentered="1"/>
  <pageMargins left="0.31496062992125984" right="0.31496062992125984" top="0.35433070866141736" bottom="0.35433070866141736" header="0" footer="0"/>
  <pageSetup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0"/>
  <sheetViews>
    <sheetView showGridLines="0" view="pageBreakPreview" zoomScale="60" zoomScaleNormal="70" workbookViewId="0">
      <selection sqref="A1:XFD1"/>
    </sheetView>
  </sheetViews>
  <sheetFormatPr baseColWidth="10" defaultColWidth="11.42578125" defaultRowHeight="15" custom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2" spans="2:9" x14ac:dyDescent="0.25">
      <c r="B2" s="152" t="s">
        <v>0</v>
      </c>
      <c r="C2" s="153"/>
      <c r="D2" s="153"/>
      <c r="E2" s="153"/>
      <c r="F2" s="153"/>
      <c r="G2" s="153"/>
      <c r="H2" s="153"/>
      <c r="I2" s="154"/>
    </row>
    <row r="3" spans="2:9" x14ac:dyDescent="0.25">
      <c r="B3" s="155" t="s">
        <v>1</v>
      </c>
      <c r="C3" s="156"/>
      <c r="D3" s="156"/>
      <c r="E3" s="156"/>
      <c r="F3" s="156"/>
      <c r="G3" s="156"/>
      <c r="H3" s="156"/>
      <c r="I3" s="157"/>
    </row>
    <row r="4" spans="2:9" x14ac:dyDescent="0.25">
      <c r="B4" s="158" t="s">
        <v>2</v>
      </c>
      <c r="C4" s="159"/>
      <c r="D4" s="159"/>
      <c r="E4" s="159"/>
      <c r="F4" s="159"/>
      <c r="G4" s="159"/>
      <c r="H4" s="159"/>
      <c r="I4" s="160"/>
    </row>
    <row r="5" spans="2:9" x14ac:dyDescent="0.25">
      <c r="B5" s="158" t="s">
        <v>88</v>
      </c>
      <c r="C5" s="159"/>
      <c r="D5" s="159"/>
      <c r="E5" s="159"/>
      <c r="F5" s="159"/>
      <c r="G5" s="159"/>
      <c r="H5" s="159"/>
      <c r="I5" s="160"/>
    </row>
    <row r="6" spans="2:9" x14ac:dyDescent="0.25">
      <c r="B6" s="161" t="s">
        <v>4</v>
      </c>
      <c r="C6" s="162"/>
      <c r="D6" s="162"/>
      <c r="E6" s="162"/>
      <c r="F6" s="162"/>
      <c r="G6" s="162"/>
      <c r="H6" s="162"/>
      <c r="I6" s="163"/>
    </row>
    <row r="7" spans="2:9" x14ac:dyDescent="0.25">
      <c r="B7" s="16"/>
      <c r="C7" s="16"/>
      <c r="D7" s="16"/>
      <c r="E7" s="16"/>
      <c r="F7" s="16"/>
      <c r="G7" s="16"/>
      <c r="H7" s="16"/>
      <c r="I7" s="16"/>
    </row>
    <row r="8" spans="2:9" x14ac:dyDescent="0.25">
      <c r="B8" s="141" t="s">
        <v>5</v>
      </c>
      <c r="C8" s="142"/>
      <c r="D8" s="147" t="s">
        <v>89</v>
      </c>
      <c r="E8" s="148"/>
      <c r="F8" s="148"/>
      <c r="G8" s="148"/>
      <c r="H8" s="149"/>
      <c r="I8" s="150" t="s">
        <v>7</v>
      </c>
    </row>
    <row r="9" spans="2:9" ht="27" customHeight="1" x14ac:dyDescent="0.25">
      <c r="B9" s="143"/>
      <c r="C9" s="144"/>
      <c r="D9" s="17" t="s">
        <v>8</v>
      </c>
      <c r="E9" s="18" t="s">
        <v>9</v>
      </c>
      <c r="F9" s="17" t="s">
        <v>10</v>
      </c>
      <c r="G9" s="17" t="s">
        <v>11</v>
      </c>
      <c r="H9" s="17" t="s">
        <v>12</v>
      </c>
      <c r="I9" s="151"/>
    </row>
    <row r="10" spans="2:9" x14ac:dyDescent="0.25">
      <c r="B10" s="145"/>
      <c r="C10" s="146"/>
      <c r="D10" s="17">
        <v>1</v>
      </c>
      <c r="E10" s="17">
        <v>2</v>
      </c>
      <c r="F10" s="17" t="s">
        <v>13</v>
      </c>
      <c r="G10" s="17">
        <v>4</v>
      </c>
      <c r="H10" s="17">
        <v>5</v>
      </c>
      <c r="I10" s="17" t="s">
        <v>14</v>
      </c>
    </row>
    <row r="11" spans="2:9" x14ac:dyDescent="0.25">
      <c r="B11" s="19"/>
      <c r="C11" s="20"/>
      <c r="D11" s="21"/>
      <c r="E11" s="21"/>
      <c r="F11" s="21"/>
      <c r="G11" s="21"/>
      <c r="H11" s="21"/>
      <c r="I11" s="21"/>
    </row>
    <row r="12" spans="2:9" x14ac:dyDescent="0.25">
      <c r="B12" s="139" t="s">
        <v>90</v>
      </c>
      <c r="C12" s="140"/>
      <c r="D12" s="22">
        <v>969629495.88999999</v>
      </c>
      <c r="E12" s="22">
        <v>221246319.12999988</v>
      </c>
      <c r="F12" s="23">
        <f>D12+E12</f>
        <v>1190875815.02</v>
      </c>
      <c r="G12" s="22">
        <v>1176466635.1499999</v>
      </c>
      <c r="H12" s="22">
        <v>1134800985.3499992</v>
      </c>
      <c r="I12" s="23">
        <f>F12-G12</f>
        <v>14409179.870000124</v>
      </c>
    </row>
    <row r="13" spans="2:9" x14ac:dyDescent="0.25">
      <c r="B13" s="24"/>
      <c r="C13" s="25"/>
      <c r="D13" s="23"/>
      <c r="E13" s="23"/>
      <c r="F13" s="23"/>
      <c r="G13" s="23"/>
      <c r="H13" s="23"/>
      <c r="I13" s="23"/>
    </row>
    <row r="14" spans="2:9" ht="15" customHeight="1" x14ac:dyDescent="0.25">
      <c r="B14" s="139" t="s">
        <v>91</v>
      </c>
      <c r="C14" s="140"/>
      <c r="D14" s="22">
        <v>218457599.10999995</v>
      </c>
      <c r="E14" s="22">
        <v>347779582.88000029</v>
      </c>
      <c r="F14" s="23">
        <f>D14+E14</f>
        <v>566237181.99000025</v>
      </c>
      <c r="G14" s="22">
        <v>338926621.77000022</v>
      </c>
      <c r="H14" s="22">
        <v>321016619.26000023</v>
      </c>
      <c r="I14" s="23">
        <f>F14-G14</f>
        <v>227310560.22000003</v>
      </c>
    </row>
    <row r="15" spans="2:9" x14ac:dyDescent="0.25">
      <c r="B15" s="24"/>
      <c r="C15" s="25"/>
      <c r="D15" s="23"/>
      <c r="E15" s="23"/>
      <c r="F15" s="23"/>
      <c r="G15" s="23"/>
      <c r="H15" s="23"/>
      <c r="I15" s="23"/>
    </row>
    <row r="16" spans="2:9" ht="23.25" customHeight="1" x14ac:dyDescent="0.25">
      <c r="B16" s="139" t="s">
        <v>92</v>
      </c>
      <c r="C16" s="140"/>
      <c r="D16" s="22">
        <v>15000000</v>
      </c>
      <c r="E16" s="22">
        <v>38200057.559999995</v>
      </c>
      <c r="F16" s="23">
        <f>D16+E16</f>
        <v>53200057.559999995</v>
      </c>
      <c r="G16" s="22">
        <v>53200057.560000017</v>
      </c>
      <c r="H16" s="22">
        <v>44006476.049999997</v>
      </c>
      <c r="I16" s="23">
        <f>F16-G16</f>
        <v>0</v>
      </c>
    </row>
    <row r="17" spans="2:9" x14ac:dyDescent="0.25">
      <c r="B17" s="24"/>
      <c r="C17" s="25"/>
      <c r="D17" s="23"/>
      <c r="E17" s="23"/>
      <c r="F17" s="23"/>
      <c r="G17" s="23"/>
      <c r="H17" s="23"/>
      <c r="I17" s="23"/>
    </row>
    <row r="18" spans="2:9" ht="23.25" customHeight="1" x14ac:dyDescent="0.25">
      <c r="B18" s="139" t="s">
        <v>48</v>
      </c>
      <c r="C18" s="140"/>
      <c r="D18" s="22">
        <v>12752241</v>
      </c>
      <c r="E18" s="22">
        <v>-2038587.78</v>
      </c>
      <c r="F18" s="23">
        <f>D18+E18</f>
        <v>10713653.220000001</v>
      </c>
      <c r="G18" s="22">
        <v>10713653.219999999</v>
      </c>
      <c r="H18" s="22">
        <v>10713653.219999999</v>
      </c>
      <c r="I18" s="23">
        <f>F18-G18</f>
        <v>0</v>
      </c>
    </row>
    <row r="19" spans="2:9" x14ac:dyDescent="0.25">
      <c r="B19" s="24"/>
      <c r="C19" s="25"/>
      <c r="D19" s="23"/>
      <c r="E19" s="23"/>
      <c r="F19" s="23"/>
      <c r="G19" s="23"/>
      <c r="H19" s="23"/>
      <c r="I19" s="23"/>
    </row>
    <row r="20" spans="2:9" ht="23.25" customHeight="1" x14ac:dyDescent="0.25">
      <c r="B20" s="139" t="s">
        <v>76</v>
      </c>
      <c r="C20" s="140"/>
      <c r="D20" s="22">
        <v>0</v>
      </c>
      <c r="E20" s="22">
        <v>0</v>
      </c>
      <c r="F20" s="23">
        <f>D20+E20</f>
        <v>0</v>
      </c>
      <c r="G20" s="22">
        <v>0</v>
      </c>
      <c r="H20" s="22">
        <v>0</v>
      </c>
      <c r="I20" s="23">
        <f>F20-G20</f>
        <v>0</v>
      </c>
    </row>
    <row r="21" spans="2:9" x14ac:dyDescent="0.25">
      <c r="B21" s="26"/>
      <c r="C21" s="27"/>
      <c r="D21" s="28"/>
      <c r="E21" s="28"/>
      <c r="F21" s="28"/>
      <c r="G21" s="28"/>
      <c r="H21" s="28"/>
      <c r="I21" s="28"/>
    </row>
    <row r="22" spans="2:9" x14ac:dyDescent="0.25">
      <c r="B22" s="26"/>
      <c r="C22" s="27" t="s">
        <v>87</v>
      </c>
      <c r="D22" s="29">
        <f>SUM(D11:D20)</f>
        <v>1215839336</v>
      </c>
      <c r="E22" s="29">
        <f t="shared" ref="E22:I22" si="0">SUM(E11:E20)</f>
        <v>605187371.7900002</v>
      </c>
      <c r="F22" s="29">
        <f t="shared" si="0"/>
        <v>1821026707.7900002</v>
      </c>
      <c r="G22" s="29">
        <f t="shared" si="0"/>
        <v>1579306967.7</v>
      </c>
      <c r="H22" s="29">
        <f t="shared" si="0"/>
        <v>1510537733.8799994</v>
      </c>
      <c r="I22" s="29">
        <f t="shared" si="0"/>
        <v>241719740.09000015</v>
      </c>
    </row>
    <row r="24" spans="2:9" ht="15" hidden="1" customHeight="1" x14ac:dyDescent="0.25"/>
    <row r="25" spans="2:9" ht="15" hidden="1" customHeight="1" x14ac:dyDescent="0.25"/>
    <row r="26" spans="2:9" ht="15" hidden="1" customHeight="1" x14ac:dyDescent="0.25"/>
    <row r="27" spans="2:9" ht="15" hidden="1" customHeight="1" x14ac:dyDescent="0.25"/>
    <row r="28" spans="2:9" ht="15" customHeight="1" x14ac:dyDescent="0.25">
      <c r="C28" s="14"/>
      <c r="D28" s="14"/>
      <c r="E28" s="14"/>
      <c r="G28" s="14"/>
      <c r="H28" s="14"/>
      <c r="I28" s="14"/>
    </row>
    <row r="29" spans="2:9" ht="15" customHeight="1" x14ac:dyDescent="0.25">
      <c r="C29" s="15"/>
      <c r="D29" s="15"/>
      <c r="E29" s="15"/>
      <c r="G29" s="15"/>
      <c r="H29" s="15"/>
      <c r="I29" s="15"/>
    </row>
    <row r="30" spans="2:9" ht="30" customHeight="1" x14ac:dyDescent="0.25"/>
  </sheetData>
  <mergeCells count="13">
    <mergeCell ref="B8:C10"/>
    <mergeCell ref="D8:H8"/>
    <mergeCell ref="I8:I9"/>
    <mergeCell ref="B2:I2"/>
    <mergeCell ref="B3:I3"/>
    <mergeCell ref="B4:I4"/>
    <mergeCell ref="B5:I5"/>
    <mergeCell ref="B6:I6"/>
    <mergeCell ref="B12:C12"/>
    <mergeCell ref="B14:C14"/>
    <mergeCell ref="B16:C16"/>
    <mergeCell ref="B18:C18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5507"/>
  <sheetViews>
    <sheetView showGridLines="0" view="pageBreakPreview" zoomScale="60" zoomScaleNormal="80" workbookViewId="0">
      <selection activeCell="F18" sqref="F18"/>
    </sheetView>
  </sheetViews>
  <sheetFormatPr baseColWidth="10" defaultRowHeight="15" x14ac:dyDescent="0.25"/>
  <cols>
    <col min="1" max="1" width="2.7109375" customWidth="1"/>
    <col min="2" max="2" width="5.28515625" style="42" customWidth="1"/>
    <col min="3" max="3" width="78.5703125" style="43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</cols>
  <sheetData>
    <row r="1" spans="2:9" ht="20.25" customHeight="1" x14ac:dyDescent="0.25">
      <c r="B1" s="174" t="s">
        <v>0</v>
      </c>
      <c r="C1" s="175"/>
      <c r="D1" s="175"/>
      <c r="E1" s="175"/>
      <c r="F1" s="175"/>
      <c r="G1" s="175"/>
      <c r="H1" s="175"/>
      <c r="I1" s="176"/>
    </row>
    <row r="2" spans="2:9" x14ac:dyDescent="0.25">
      <c r="B2" s="177" t="s">
        <v>1</v>
      </c>
      <c r="C2" s="178"/>
      <c r="D2" s="178"/>
      <c r="E2" s="178"/>
      <c r="F2" s="178"/>
      <c r="G2" s="178"/>
      <c r="H2" s="178"/>
      <c r="I2" s="179"/>
    </row>
    <row r="3" spans="2:9" x14ac:dyDescent="0.25">
      <c r="B3" s="180" t="s">
        <v>2</v>
      </c>
      <c r="C3" s="181"/>
      <c r="D3" s="181"/>
      <c r="E3" s="181"/>
      <c r="F3" s="181"/>
      <c r="G3" s="181"/>
      <c r="H3" s="181"/>
      <c r="I3" s="182"/>
    </row>
    <row r="4" spans="2:9" x14ac:dyDescent="0.25">
      <c r="B4" s="180" t="s">
        <v>93</v>
      </c>
      <c r="C4" s="181"/>
      <c r="D4" s="181"/>
      <c r="E4" s="181"/>
      <c r="F4" s="181"/>
      <c r="G4" s="181"/>
      <c r="H4" s="181"/>
      <c r="I4" s="182"/>
    </row>
    <row r="5" spans="2:9" x14ac:dyDescent="0.25">
      <c r="B5" s="183" t="s">
        <v>4</v>
      </c>
      <c r="C5" s="184"/>
      <c r="D5" s="184"/>
      <c r="E5" s="184"/>
      <c r="F5" s="184"/>
      <c r="G5" s="184"/>
      <c r="H5" s="184"/>
      <c r="I5" s="185"/>
    </row>
    <row r="6" spans="2:9" x14ac:dyDescent="0.25">
      <c r="B6" s="16"/>
      <c r="C6" s="16"/>
      <c r="D6" s="16"/>
      <c r="E6" s="16"/>
      <c r="F6" s="16"/>
      <c r="G6" s="16"/>
      <c r="H6" s="16"/>
      <c r="I6" s="16"/>
    </row>
    <row r="7" spans="2:9" x14ac:dyDescent="0.25">
      <c r="B7" s="164" t="s">
        <v>5</v>
      </c>
      <c r="C7" s="165"/>
      <c r="D7" s="170" t="s">
        <v>6</v>
      </c>
      <c r="E7" s="171"/>
      <c r="F7" s="171"/>
      <c r="G7" s="171"/>
      <c r="H7" s="172"/>
      <c r="I7" s="173" t="s">
        <v>7</v>
      </c>
    </row>
    <row r="8" spans="2:9" ht="24.75" x14ac:dyDescent="0.25">
      <c r="B8" s="166"/>
      <c r="C8" s="167"/>
      <c r="D8" s="30" t="s">
        <v>8</v>
      </c>
      <c r="E8" s="31" t="s">
        <v>9</v>
      </c>
      <c r="F8" s="30" t="s">
        <v>10</v>
      </c>
      <c r="G8" s="30" t="s">
        <v>11</v>
      </c>
      <c r="H8" s="30" t="s">
        <v>12</v>
      </c>
      <c r="I8" s="173"/>
    </row>
    <row r="9" spans="2:9" x14ac:dyDescent="0.25">
      <c r="B9" s="168"/>
      <c r="C9" s="169"/>
      <c r="D9" s="32">
        <v>1</v>
      </c>
      <c r="E9" s="32">
        <v>2</v>
      </c>
      <c r="F9" s="32" t="s">
        <v>13</v>
      </c>
      <c r="G9" s="32">
        <v>4</v>
      </c>
      <c r="H9" s="32">
        <v>5</v>
      </c>
      <c r="I9" s="32" t="s">
        <v>14</v>
      </c>
    </row>
    <row r="10" spans="2:9" x14ac:dyDescent="0.25">
      <c r="B10" s="33"/>
      <c r="C10" s="25"/>
      <c r="D10" s="34"/>
      <c r="E10" s="34"/>
      <c r="F10" s="34"/>
      <c r="G10" s="34"/>
      <c r="H10" s="34"/>
      <c r="I10" s="34"/>
    </row>
    <row r="11" spans="2:9" x14ac:dyDescent="0.25">
      <c r="B11" s="35"/>
      <c r="C11" s="36" t="s">
        <v>94</v>
      </c>
      <c r="D11" s="37">
        <v>1176397044.7700007</v>
      </c>
      <c r="E11" s="37">
        <v>605177271.7900002</v>
      </c>
      <c r="F11" s="38">
        <f t="shared" ref="F11:F12" si="0">D11+E11</f>
        <v>1781574316.5600009</v>
      </c>
      <c r="G11" s="37">
        <v>1539854576.4699981</v>
      </c>
      <c r="H11" s="37">
        <v>1471085342.6499991</v>
      </c>
      <c r="I11" s="38">
        <f t="shared" ref="I11:I12" si="1">F11-G11</f>
        <v>241719740.09000278</v>
      </c>
    </row>
    <row r="12" spans="2:9" x14ac:dyDescent="0.25">
      <c r="B12" s="35"/>
      <c r="C12" s="36" t="s">
        <v>95</v>
      </c>
      <c r="D12" s="37">
        <v>39442291.229999997</v>
      </c>
      <c r="E12" s="37">
        <v>10100</v>
      </c>
      <c r="F12" s="38">
        <f t="shared" si="0"/>
        <v>39452391.229999997</v>
      </c>
      <c r="G12" s="37">
        <v>39452391.229999997</v>
      </c>
      <c r="H12" s="37">
        <v>39452391.229999997</v>
      </c>
      <c r="I12" s="38">
        <f t="shared" si="1"/>
        <v>0</v>
      </c>
    </row>
    <row r="13" spans="2:9" x14ac:dyDescent="0.25">
      <c r="B13" s="35"/>
      <c r="C13" s="36"/>
      <c r="D13" s="37"/>
      <c r="E13" s="37"/>
      <c r="F13" s="38"/>
      <c r="G13" s="37"/>
      <c r="H13" s="37"/>
      <c r="I13" s="38"/>
    </row>
    <row r="14" spans="2:9" x14ac:dyDescent="0.25">
      <c r="B14" s="39"/>
      <c r="C14" s="40" t="s">
        <v>87</v>
      </c>
      <c r="D14" s="41">
        <f>SUM(D11:D12)</f>
        <v>1215839336.0000007</v>
      </c>
      <c r="E14" s="41">
        <f t="shared" ref="E14:I14" si="2">SUM(E11:E12)</f>
        <v>605187371.7900002</v>
      </c>
      <c r="F14" s="41">
        <f t="shared" si="2"/>
        <v>1821026707.7900009</v>
      </c>
      <c r="G14" s="41">
        <f t="shared" si="2"/>
        <v>1579306967.6999981</v>
      </c>
      <c r="H14" s="41">
        <f t="shared" si="2"/>
        <v>1510537733.8799992</v>
      </c>
      <c r="I14" s="41">
        <f t="shared" si="2"/>
        <v>241719740.09000278</v>
      </c>
    </row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</sheetData>
  <sheetProtection formatCells="0" insertRows="0"/>
  <mergeCells count="8">
    <mergeCell ref="B7:C9"/>
    <mergeCell ref="D7:H7"/>
    <mergeCell ref="I7:I8"/>
    <mergeCell ref="B1:I1"/>
    <mergeCell ref="B2:I2"/>
    <mergeCell ref="B3:I3"/>
    <mergeCell ref="B4:I4"/>
    <mergeCell ref="B5:I5"/>
  </mergeCells>
  <printOptions horizontalCentered="1"/>
  <pageMargins left="0.70866141732283472" right="0.70866141732283472" top="0.74803149606299213" bottom="0.74803149606299213" header="0.31496062992125984" footer="0.31496062992125984"/>
  <pageSetup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VR65535"/>
  <sheetViews>
    <sheetView showGridLines="0" workbookViewId="0">
      <selection activeCell="H10" sqref="H10:I10"/>
    </sheetView>
  </sheetViews>
  <sheetFormatPr baseColWidth="10" defaultColWidth="0" defaultRowHeight="14.25" x14ac:dyDescent="0.2"/>
  <cols>
    <col min="1" max="1" width="2.7109375" style="91" customWidth="1"/>
    <col min="2" max="2" width="13.7109375" style="91" customWidth="1"/>
    <col min="3" max="3" width="19.140625" style="91" customWidth="1"/>
    <col min="4" max="9" width="11.42578125" style="91" customWidth="1"/>
    <col min="10" max="10" width="3.85546875" style="91" customWidth="1"/>
    <col min="11" max="256" width="11.42578125" style="91" hidden="1"/>
    <col min="257" max="257" width="2.7109375" style="91" customWidth="1"/>
    <col min="258" max="258" width="13.7109375" style="91" customWidth="1"/>
    <col min="259" max="259" width="19.140625" style="91" customWidth="1"/>
    <col min="260" max="265" width="11.42578125" style="91" customWidth="1"/>
    <col min="266" max="266" width="3.85546875" style="91" customWidth="1"/>
    <col min="267" max="512" width="11.42578125" style="91" hidden="1"/>
    <col min="513" max="513" width="2.7109375" style="91" customWidth="1"/>
    <col min="514" max="514" width="13.7109375" style="91" customWidth="1"/>
    <col min="515" max="515" width="19.140625" style="91" customWidth="1"/>
    <col min="516" max="521" width="11.42578125" style="91" customWidth="1"/>
    <col min="522" max="522" width="3.85546875" style="91" customWidth="1"/>
    <col min="523" max="768" width="11.42578125" style="91" hidden="1"/>
    <col min="769" max="769" width="2.7109375" style="91" customWidth="1"/>
    <col min="770" max="770" width="13.7109375" style="91" customWidth="1"/>
    <col min="771" max="771" width="19.140625" style="91" customWidth="1"/>
    <col min="772" max="777" width="11.42578125" style="91" customWidth="1"/>
    <col min="778" max="778" width="3.85546875" style="91" customWidth="1"/>
    <col min="779" max="1024" width="11.42578125" style="91" hidden="1"/>
    <col min="1025" max="1025" width="2.7109375" style="91" customWidth="1"/>
    <col min="1026" max="1026" width="13.7109375" style="91" customWidth="1"/>
    <col min="1027" max="1027" width="19.140625" style="91" customWidth="1"/>
    <col min="1028" max="1033" width="11.42578125" style="91" customWidth="1"/>
    <col min="1034" max="1034" width="3.85546875" style="91" customWidth="1"/>
    <col min="1035" max="1280" width="11.42578125" style="91" hidden="1"/>
    <col min="1281" max="1281" width="2.7109375" style="91" customWidth="1"/>
    <col min="1282" max="1282" width="13.7109375" style="91" customWidth="1"/>
    <col min="1283" max="1283" width="19.140625" style="91" customWidth="1"/>
    <col min="1284" max="1289" width="11.42578125" style="91" customWidth="1"/>
    <col min="1290" max="1290" width="3.85546875" style="91" customWidth="1"/>
    <col min="1291" max="1536" width="11.42578125" style="91" hidden="1"/>
    <col min="1537" max="1537" width="2.7109375" style="91" customWidth="1"/>
    <col min="1538" max="1538" width="13.7109375" style="91" customWidth="1"/>
    <col min="1539" max="1539" width="19.140625" style="91" customWidth="1"/>
    <col min="1540" max="1545" width="11.42578125" style="91" customWidth="1"/>
    <col min="1546" max="1546" width="3.85546875" style="91" customWidth="1"/>
    <col min="1547" max="1792" width="11.42578125" style="91" hidden="1"/>
    <col min="1793" max="1793" width="2.7109375" style="91" customWidth="1"/>
    <col min="1794" max="1794" width="13.7109375" style="91" customWidth="1"/>
    <col min="1795" max="1795" width="19.140625" style="91" customWidth="1"/>
    <col min="1796" max="1801" width="11.42578125" style="91" customWidth="1"/>
    <col min="1802" max="1802" width="3.85546875" style="91" customWidth="1"/>
    <col min="1803" max="2048" width="11.42578125" style="91" hidden="1"/>
    <col min="2049" max="2049" width="2.7109375" style="91" customWidth="1"/>
    <col min="2050" max="2050" width="13.7109375" style="91" customWidth="1"/>
    <col min="2051" max="2051" width="19.140625" style="91" customWidth="1"/>
    <col min="2052" max="2057" width="11.42578125" style="91" customWidth="1"/>
    <col min="2058" max="2058" width="3.85546875" style="91" customWidth="1"/>
    <col min="2059" max="2304" width="11.42578125" style="91" hidden="1"/>
    <col min="2305" max="2305" width="2.7109375" style="91" customWidth="1"/>
    <col min="2306" max="2306" width="13.7109375" style="91" customWidth="1"/>
    <col min="2307" max="2307" width="19.140625" style="91" customWidth="1"/>
    <col min="2308" max="2313" width="11.42578125" style="91" customWidth="1"/>
    <col min="2314" max="2314" width="3.85546875" style="91" customWidth="1"/>
    <col min="2315" max="2560" width="11.42578125" style="91" hidden="1"/>
    <col min="2561" max="2561" width="2.7109375" style="91" customWidth="1"/>
    <col min="2562" max="2562" width="13.7109375" style="91" customWidth="1"/>
    <col min="2563" max="2563" width="19.140625" style="91" customWidth="1"/>
    <col min="2564" max="2569" width="11.42578125" style="91" customWidth="1"/>
    <col min="2570" max="2570" width="3.85546875" style="91" customWidth="1"/>
    <col min="2571" max="2816" width="11.42578125" style="91" hidden="1"/>
    <col min="2817" max="2817" width="2.7109375" style="91" customWidth="1"/>
    <col min="2818" max="2818" width="13.7109375" style="91" customWidth="1"/>
    <col min="2819" max="2819" width="19.140625" style="91" customWidth="1"/>
    <col min="2820" max="2825" width="11.42578125" style="91" customWidth="1"/>
    <col min="2826" max="2826" width="3.85546875" style="91" customWidth="1"/>
    <col min="2827" max="3072" width="11.42578125" style="91" hidden="1"/>
    <col min="3073" max="3073" width="2.7109375" style="91" customWidth="1"/>
    <col min="3074" max="3074" width="13.7109375" style="91" customWidth="1"/>
    <col min="3075" max="3075" width="19.140625" style="91" customWidth="1"/>
    <col min="3076" max="3081" width="11.42578125" style="91" customWidth="1"/>
    <col min="3082" max="3082" width="3.85546875" style="91" customWidth="1"/>
    <col min="3083" max="3328" width="11.42578125" style="91" hidden="1"/>
    <col min="3329" max="3329" width="2.7109375" style="91" customWidth="1"/>
    <col min="3330" max="3330" width="13.7109375" style="91" customWidth="1"/>
    <col min="3331" max="3331" width="19.140625" style="91" customWidth="1"/>
    <col min="3332" max="3337" width="11.42578125" style="91" customWidth="1"/>
    <col min="3338" max="3338" width="3.85546875" style="91" customWidth="1"/>
    <col min="3339" max="3584" width="11.42578125" style="91" hidden="1"/>
    <col min="3585" max="3585" width="2.7109375" style="91" customWidth="1"/>
    <col min="3586" max="3586" width="13.7109375" style="91" customWidth="1"/>
    <col min="3587" max="3587" width="19.140625" style="91" customWidth="1"/>
    <col min="3588" max="3593" width="11.42578125" style="91" customWidth="1"/>
    <col min="3594" max="3594" width="3.85546875" style="91" customWidth="1"/>
    <col min="3595" max="3840" width="11.42578125" style="91" hidden="1"/>
    <col min="3841" max="3841" width="2.7109375" style="91" customWidth="1"/>
    <col min="3842" max="3842" width="13.7109375" style="91" customWidth="1"/>
    <col min="3843" max="3843" width="19.140625" style="91" customWidth="1"/>
    <col min="3844" max="3849" width="11.42578125" style="91" customWidth="1"/>
    <col min="3850" max="3850" width="3.85546875" style="91" customWidth="1"/>
    <col min="3851" max="4096" width="11.42578125" style="91" hidden="1"/>
    <col min="4097" max="4097" width="2.7109375" style="91" customWidth="1"/>
    <col min="4098" max="4098" width="13.7109375" style="91" customWidth="1"/>
    <col min="4099" max="4099" width="19.140625" style="91" customWidth="1"/>
    <col min="4100" max="4105" width="11.42578125" style="91" customWidth="1"/>
    <col min="4106" max="4106" width="3.85546875" style="91" customWidth="1"/>
    <col min="4107" max="4352" width="11.42578125" style="91" hidden="1"/>
    <col min="4353" max="4353" width="2.7109375" style="91" customWidth="1"/>
    <col min="4354" max="4354" width="13.7109375" style="91" customWidth="1"/>
    <col min="4355" max="4355" width="19.140625" style="91" customWidth="1"/>
    <col min="4356" max="4361" width="11.42578125" style="91" customWidth="1"/>
    <col min="4362" max="4362" width="3.85546875" style="91" customWidth="1"/>
    <col min="4363" max="4608" width="11.42578125" style="91" hidden="1"/>
    <col min="4609" max="4609" width="2.7109375" style="91" customWidth="1"/>
    <col min="4610" max="4610" width="13.7109375" style="91" customWidth="1"/>
    <col min="4611" max="4611" width="19.140625" style="91" customWidth="1"/>
    <col min="4612" max="4617" width="11.42578125" style="91" customWidth="1"/>
    <col min="4618" max="4618" width="3.85546875" style="91" customWidth="1"/>
    <col min="4619" max="4864" width="11.42578125" style="91" hidden="1"/>
    <col min="4865" max="4865" width="2.7109375" style="91" customWidth="1"/>
    <col min="4866" max="4866" width="13.7109375" style="91" customWidth="1"/>
    <col min="4867" max="4867" width="19.140625" style="91" customWidth="1"/>
    <col min="4868" max="4873" width="11.42578125" style="91" customWidth="1"/>
    <col min="4874" max="4874" width="3.85546875" style="91" customWidth="1"/>
    <col min="4875" max="5120" width="11.42578125" style="91" hidden="1"/>
    <col min="5121" max="5121" width="2.7109375" style="91" customWidth="1"/>
    <col min="5122" max="5122" width="13.7109375" style="91" customWidth="1"/>
    <col min="5123" max="5123" width="19.140625" style="91" customWidth="1"/>
    <col min="5124" max="5129" width="11.42578125" style="91" customWidth="1"/>
    <col min="5130" max="5130" width="3.85546875" style="91" customWidth="1"/>
    <col min="5131" max="5376" width="11.42578125" style="91" hidden="1"/>
    <col min="5377" max="5377" width="2.7109375" style="91" customWidth="1"/>
    <col min="5378" max="5378" width="13.7109375" style="91" customWidth="1"/>
    <col min="5379" max="5379" width="19.140625" style="91" customWidth="1"/>
    <col min="5380" max="5385" width="11.42578125" style="91" customWidth="1"/>
    <col min="5386" max="5386" width="3.85546875" style="91" customWidth="1"/>
    <col min="5387" max="5632" width="11.42578125" style="91" hidden="1"/>
    <col min="5633" max="5633" width="2.7109375" style="91" customWidth="1"/>
    <col min="5634" max="5634" width="13.7109375" style="91" customWidth="1"/>
    <col min="5635" max="5635" width="19.140625" style="91" customWidth="1"/>
    <col min="5636" max="5641" width="11.42578125" style="91" customWidth="1"/>
    <col min="5642" max="5642" width="3.85546875" style="91" customWidth="1"/>
    <col min="5643" max="5888" width="11.42578125" style="91" hidden="1"/>
    <col min="5889" max="5889" width="2.7109375" style="91" customWidth="1"/>
    <col min="5890" max="5890" width="13.7109375" style="91" customWidth="1"/>
    <col min="5891" max="5891" width="19.140625" style="91" customWidth="1"/>
    <col min="5892" max="5897" width="11.42578125" style="91" customWidth="1"/>
    <col min="5898" max="5898" width="3.85546875" style="91" customWidth="1"/>
    <col min="5899" max="6144" width="11.42578125" style="91" hidden="1"/>
    <col min="6145" max="6145" width="2.7109375" style="91" customWidth="1"/>
    <col min="6146" max="6146" width="13.7109375" style="91" customWidth="1"/>
    <col min="6147" max="6147" width="19.140625" style="91" customWidth="1"/>
    <col min="6148" max="6153" width="11.42578125" style="91" customWidth="1"/>
    <col min="6154" max="6154" width="3.85546875" style="91" customWidth="1"/>
    <col min="6155" max="6400" width="11.42578125" style="91" hidden="1"/>
    <col min="6401" max="6401" width="2.7109375" style="91" customWidth="1"/>
    <col min="6402" max="6402" width="13.7109375" style="91" customWidth="1"/>
    <col min="6403" max="6403" width="19.140625" style="91" customWidth="1"/>
    <col min="6404" max="6409" width="11.42578125" style="91" customWidth="1"/>
    <col min="6410" max="6410" width="3.85546875" style="91" customWidth="1"/>
    <col min="6411" max="6656" width="11.42578125" style="91" hidden="1"/>
    <col min="6657" max="6657" width="2.7109375" style="91" customWidth="1"/>
    <col min="6658" max="6658" width="13.7109375" style="91" customWidth="1"/>
    <col min="6659" max="6659" width="19.140625" style="91" customWidth="1"/>
    <col min="6660" max="6665" width="11.42578125" style="91" customWidth="1"/>
    <col min="6666" max="6666" width="3.85546875" style="91" customWidth="1"/>
    <col min="6667" max="6912" width="11.42578125" style="91" hidden="1"/>
    <col min="6913" max="6913" width="2.7109375" style="91" customWidth="1"/>
    <col min="6914" max="6914" width="13.7109375" style="91" customWidth="1"/>
    <col min="6915" max="6915" width="19.140625" style="91" customWidth="1"/>
    <col min="6916" max="6921" width="11.42578125" style="91" customWidth="1"/>
    <col min="6922" max="6922" width="3.85546875" style="91" customWidth="1"/>
    <col min="6923" max="7168" width="11.42578125" style="91" hidden="1"/>
    <col min="7169" max="7169" width="2.7109375" style="91" customWidth="1"/>
    <col min="7170" max="7170" width="13.7109375" style="91" customWidth="1"/>
    <col min="7171" max="7171" width="19.140625" style="91" customWidth="1"/>
    <col min="7172" max="7177" width="11.42578125" style="91" customWidth="1"/>
    <col min="7178" max="7178" width="3.85546875" style="91" customWidth="1"/>
    <col min="7179" max="7424" width="11.42578125" style="91" hidden="1"/>
    <col min="7425" max="7425" width="2.7109375" style="91" customWidth="1"/>
    <col min="7426" max="7426" width="13.7109375" style="91" customWidth="1"/>
    <col min="7427" max="7427" width="19.140625" style="91" customWidth="1"/>
    <col min="7428" max="7433" width="11.42578125" style="91" customWidth="1"/>
    <col min="7434" max="7434" width="3.85546875" style="91" customWidth="1"/>
    <col min="7435" max="7680" width="11.42578125" style="91" hidden="1"/>
    <col min="7681" max="7681" width="2.7109375" style="91" customWidth="1"/>
    <col min="7682" max="7682" width="13.7109375" style="91" customWidth="1"/>
    <col min="7683" max="7683" width="19.140625" style="91" customWidth="1"/>
    <col min="7684" max="7689" width="11.42578125" style="91" customWidth="1"/>
    <col min="7690" max="7690" width="3.85546875" style="91" customWidth="1"/>
    <col min="7691" max="7936" width="11.42578125" style="91" hidden="1"/>
    <col min="7937" max="7937" width="2.7109375" style="91" customWidth="1"/>
    <col min="7938" max="7938" width="13.7109375" style="91" customWidth="1"/>
    <col min="7939" max="7939" width="19.140625" style="91" customWidth="1"/>
    <col min="7940" max="7945" width="11.42578125" style="91" customWidth="1"/>
    <col min="7946" max="7946" width="3.85546875" style="91" customWidth="1"/>
    <col min="7947" max="8192" width="11.42578125" style="91" hidden="1"/>
    <col min="8193" max="8193" width="2.7109375" style="91" customWidth="1"/>
    <col min="8194" max="8194" width="13.7109375" style="91" customWidth="1"/>
    <col min="8195" max="8195" width="19.140625" style="91" customWidth="1"/>
    <col min="8196" max="8201" width="11.42578125" style="91" customWidth="1"/>
    <col min="8202" max="8202" width="3.85546875" style="91" customWidth="1"/>
    <col min="8203" max="8448" width="11.42578125" style="91" hidden="1"/>
    <col min="8449" max="8449" width="2.7109375" style="91" customWidth="1"/>
    <col min="8450" max="8450" width="13.7109375" style="91" customWidth="1"/>
    <col min="8451" max="8451" width="19.140625" style="91" customWidth="1"/>
    <col min="8452" max="8457" width="11.42578125" style="91" customWidth="1"/>
    <col min="8458" max="8458" width="3.85546875" style="91" customWidth="1"/>
    <col min="8459" max="8704" width="11.42578125" style="91" hidden="1"/>
    <col min="8705" max="8705" width="2.7109375" style="91" customWidth="1"/>
    <col min="8706" max="8706" width="13.7109375" style="91" customWidth="1"/>
    <col min="8707" max="8707" width="19.140625" style="91" customWidth="1"/>
    <col min="8708" max="8713" width="11.42578125" style="91" customWidth="1"/>
    <col min="8714" max="8714" width="3.85546875" style="91" customWidth="1"/>
    <col min="8715" max="8960" width="11.42578125" style="91" hidden="1"/>
    <col min="8961" max="8961" width="2.7109375" style="91" customWidth="1"/>
    <col min="8962" max="8962" width="13.7109375" style="91" customWidth="1"/>
    <col min="8963" max="8963" width="19.140625" style="91" customWidth="1"/>
    <col min="8964" max="8969" width="11.42578125" style="91" customWidth="1"/>
    <col min="8970" max="8970" width="3.85546875" style="91" customWidth="1"/>
    <col min="8971" max="9216" width="11.42578125" style="91" hidden="1"/>
    <col min="9217" max="9217" width="2.7109375" style="91" customWidth="1"/>
    <col min="9218" max="9218" width="13.7109375" style="91" customWidth="1"/>
    <col min="9219" max="9219" width="19.140625" style="91" customWidth="1"/>
    <col min="9220" max="9225" width="11.42578125" style="91" customWidth="1"/>
    <col min="9226" max="9226" width="3.85546875" style="91" customWidth="1"/>
    <col min="9227" max="9472" width="11.42578125" style="91" hidden="1"/>
    <col min="9473" max="9473" width="2.7109375" style="91" customWidth="1"/>
    <col min="9474" max="9474" width="13.7109375" style="91" customWidth="1"/>
    <col min="9475" max="9475" width="19.140625" style="91" customWidth="1"/>
    <col min="9476" max="9481" width="11.42578125" style="91" customWidth="1"/>
    <col min="9482" max="9482" width="3.85546875" style="91" customWidth="1"/>
    <col min="9483" max="9728" width="11.42578125" style="91" hidden="1"/>
    <col min="9729" max="9729" width="2.7109375" style="91" customWidth="1"/>
    <col min="9730" max="9730" width="13.7109375" style="91" customWidth="1"/>
    <col min="9731" max="9731" width="19.140625" style="91" customWidth="1"/>
    <col min="9732" max="9737" width="11.42578125" style="91" customWidth="1"/>
    <col min="9738" max="9738" width="3.85546875" style="91" customWidth="1"/>
    <col min="9739" max="9984" width="11.42578125" style="91" hidden="1"/>
    <col min="9985" max="9985" width="2.7109375" style="91" customWidth="1"/>
    <col min="9986" max="9986" width="13.7109375" style="91" customWidth="1"/>
    <col min="9987" max="9987" width="19.140625" style="91" customWidth="1"/>
    <col min="9988" max="9993" width="11.42578125" style="91" customWidth="1"/>
    <col min="9994" max="9994" width="3.85546875" style="91" customWidth="1"/>
    <col min="9995" max="10240" width="11.42578125" style="91" hidden="1"/>
    <col min="10241" max="10241" width="2.7109375" style="91" customWidth="1"/>
    <col min="10242" max="10242" width="13.7109375" style="91" customWidth="1"/>
    <col min="10243" max="10243" width="19.140625" style="91" customWidth="1"/>
    <col min="10244" max="10249" width="11.42578125" style="91" customWidth="1"/>
    <col min="10250" max="10250" width="3.85546875" style="91" customWidth="1"/>
    <col min="10251" max="10496" width="11.42578125" style="91" hidden="1"/>
    <col min="10497" max="10497" width="2.7109375" style="91" customWidth="1"/>
    <col min="10498" max="10498" width="13.7109375" style="91" customWidth="1"/>
    <col min="10499" max="10499" width="19.140625" style="91" customWidth="1"/>
    <col min="10500" max="10505" width="11.42578125" style="91" customWidth="1"/>
    <col min="10506" max="10506" width="3.85546875" style="91" customWidth="1"/>
    <col min="10507" max="10752" width="11.42578125" style="91" hidden="1"/>
    <col min="10753" max="10753" width="2.7109375" style="91" customWidth="1"/>
    <col min="10754" max="10754" width="13.7109375" style="91" customWidth="1"/>
    <col min="10755" max="10755" width="19.140625" style="91" customWidth="1"/>
    <col min="10756" max="10761" width="11.42578125" style="91" customWidth="1"/>
    <col min="10762" max="10762" width="3.85546875" style="91" customWidth="1"/>
    <col min="10763" max="11008" width="11.42578125" style="91" hidden="1"/>
    <col min="11009" max="11009" width="2.7109375" style="91" customWidth="1"/>
    <col min="11010" max="11010" width="13.7109375" style="91" customWidth="1"/>
    <col min="11011" max="11011" width="19.140625" style="91" customWidth="1"/>
    <col min="11012" max="11017" width="11.42578125" style="91" customWidth="1"/>
    <col min="11018" max="11018" width="3.85546875" style="91" customWidth="1"/>
    <col min="11019" max="11264" width="11.42578125" style="91" hidden="1"/>
    <col min="11265" max="11265" width="2.7109375" style="91" customWidth="1"/>
    <col min="11266" max="11266" width="13.7109375" style="91" customWidth="1"/>
    <col min="11267" max="11267" width="19.140625" style="91" customWidth="1"/>
    <col min="11268" max="11273" width="11.42578125" style="91" customWidth="1"/>
    <col min="11274" max="11274" width="3.85546875" style="91" customWidth="1"/>
    <col min="11275" max="11520" width="11.42578125" style="91" hidden="1"/>
    <col min="11521" max="11521" width="2.7109375" style="91" customWidth="1"/>
    <col min="11522" max="11522" width="13.7109375" style="91" customWidth="1"/>
    <col min="11523" max="11523" width="19.140625" style="91" customWidth="1"/>
    <col min="11524" max="11529" width="11.42578125" style="91" customWidth="1"/>
    <col min="11530" max="11530" width="3.85546875" style="91" customWidth="1"/>
    <col min="11531" max="11776" width="11.42578125" style="91" hidden="1"/>
    <col min="11777" max="11777" width="2.7109375" style="91" customWidth="1"/>
    <col min="11778" max="11778" width="13.7109375" style="91" customWidth="1"/>
    <col min="11779" max="11779" width="19.140625" style="91" customWidth="1"/>
    <col min="11780" max="11785" width="11.42578125" style="91" customWidth="1"/>
    <col min="11786" max="11786" width="3.85546875" style="91" customWidth="1"/>
    <col min="11787" max="12032" width="11.42578125" style="91" hidden="1"/>
    <col min="12033" max="12033" width="2.7109375" style="91" customWidth="1"/>
    <col min="12034" max="12034" width="13.7109375" style="91" customWidth="1"/>
    <col min="12035" max="12035" width="19.140625" style="91" customWidth="1"/>
    <col min="12036" max="12041" width="11.42578125" style="91" customWidth="1"/>
    <col min="12042" max="12042" width="3.85546875" style="91" customWidth="1"/>
    <col min="12043" max="12288" width="11.42578125" style="91" hidden="1"/>
    <col min="12289" max="12289" width="2.7109375" style="91" customWidth="1"/>
    <col min="12290" max="12290" width="13.7109375" style="91" customWidth="1"/>
    <col min="12291" max="12291" width="19.140625" style="91" customWidth="1"/>
    <col min="12292" max="12297" width="11.42578125" style="91" customWidth="1"/>
    <col min="12298" max="12298" width="3.85546875" style="91" customWidth="1"/>
    <col min="12299" max="12544" width="11.42578125" style="91" hidden="1"/>
    <col min="12545" max="12545" width="2.7109375" style="91" customWidth="1"/>
    <col min="12546" max="12546" width="13.7109375" style="91" customWidth="1"/>
    <col min="12547" max="12547" width="19.140625" style="91" customWidth="1"/>
    <col min="12548" max="12553" width="11.42578125" style="91" customWidth="1"/>
    <col min="12554" max="12554" width="3.85546875" style="91" customWidth="1"/>
    <col min="12555" max="12800" width="11.42578125" style="91" hidden="1"/>
    <col min="12801" max="12801" width="2.7109375" style="91" customWidth="1"/>
    <col min="12802" max="12802" width="13.7109375" style="91" customWidth="1"/>
    <col min="12803" max="12803" width="19.140625" style="91" customWidth="1"/>
    <col min="12804" max="12809" width="11.42578125" style="91" customWidth="1"/>
    <col min="12810" max="12810" width="3.85546875" style="91" customWidth="1"/>
    <col min="12811" max="13056" width="11.42578125" style="91" hidden="1"/>
    <col min="13057" max="13057" width="2.7109375" style="91" customWidth="1"/>
    <col min="13058" max="13058" width="13.7109375" style="91" customWidth="1"/>
    <col min="13059" max="13059" width="19.140625" style="91" customWidth="1"/>
    <col min="13060" max="13065" width="11.42578125" style="91" customWidth="1"/>
    <col min="13066" max="13066" width="3.85546875" style="91" customWidth="1"/>
    <col min="13067" max="13312" width="11.42578125" style="91" hidden="1"/>
    <col min="13313" max="13313" width="2.7109375" style="91" customWidth="1"/>
    <col min="13314" max="13314" width="13.7109375" style="91" customWidth="1"/>
    <col min="13315" max="13315" width="19.140625" style="91" customWidth="1"/>
    <col min="13316" max="13321" width="11.42578125" style="91" customWidth="1"/>
    <col min="13322" max="13322" width="3.85546875" style="91" customWidth="1"/>
    <col min="13323" max="13568" width="11.42578125" style="91" hidden="1"/>
    <col min="13569" max="13569" width="2.7109375" style="91" customWidth="1"/>
    <col min="13570" max="13570" width="13.7109375" style="91" customWidth="1"/>
    <col min="13571" max="13571" width="19.140625" style="91" customWidth="1"/>
    <col min="13572" max="13577" width="11.42578125" style="91" customWidth="1"/>
    <col min="13578" max="13578" width="3.85546875" style="91" customWidth="1"/>
    <col min="13579" max="13824" width="11.42578125" style="91" hidden="1"/>
    <col min="13825" max="13825" width="2.7109375" style="91" customWidth="1"/>
    <col min="13826" max="13826" width="13.7109375" style="91" customWidth="1"/>
    <col min="13827" max="13827" width="19.140625" style="91" customWidth="1"/>
    <col min="13828" max="13833" width="11.42578125" style="91" customWidth="1"/>
    <col min="13834" max="13834" width="3.85546875" style="91" customWidth="1"/>
    <col min="13835" max="14080" width="11.42578125" style="91" hidden="1"/>
    <col min="14081" max="14081" width="2.7109375" style="91" customWidth="1"/>
    <col min="14082" max="14082" width="13.7109375" style="91" customWidth="1"/>
    <col min="14083" max="14083" width="19.140625" style="91" customWidth="1"/>
    <col min="14084" max="14089" width="11.42578125" style="91" customWidth="1"/>
    <col min="14090" max="14090" width="3.85546875" style="91" customWidth="1"/>
    <col min="14091" max="14336" width="11.42578125" style="91" hidden="1"/>
    <col min="14337" max="14337" width="2.7109375" style="91" customWidth="1"/>
    <col min="14338" max="14338" width="13.7109375" style="91" customWidth="1"/>
    <col min="14339" max="14339" width="19.140625" style="91" customWidth="1"/>
    <col min="14340" max="14345" width="11.42578125" style="91" customWidth="1"/>
    <col min="14346" max="14346" width="3.85546875" style="91" customWidth="1"/>
    <col min="14347" max="14592" width="11.42578125" style="91" hidden="1"/>
    <col min="14593" max="14593" width="2.7109375" style="91" customWidth="1"/>
    <col min="14594" max="14594" width="13.7109375" style="91" customWidth="1"/>
    <col min="14595" max="14595" width="19.140625" style="91" customWidth="1"/>
    <col min="14596" max="14601" width="11.42578125" style="91" customWidth="1"/>
    <col min="14602" max="14602" width="3.85546875" style="91" customWidth="1"/>
    <col min="14603" max="14848" width="11.42578125" style="91" hidden="1"/>
    <col min="14849" max="14849" width="2.7109375" style="91" customWidth="1"/>
    <col min="14850" max="14850" width="13.7109375" style="91" customWidth="1"/>
    <col min="14851" max="14851" width="19.140625" style="91" customWidth="1"/>
    <col min="14852" max="14857" width="11.42578125" style="91" customWidth="1"/>
    <col min="14858" max="14858" width="3.85546875" style="91" customWidth="1"/>
    <col min="14859" max="15104" width="11.42578125" style="91" hidden="1"/>
    <col min="15105" max="15105" width="2.7109375" style="91" customWidth="1"/>
    <col min="15106" max="15106" width="13.7109375" style="91" customWidth="1"/>
    <col min="15107" max="15107" width="19.140625" style="91" customWidth="1"/>
    <col min="15108" max="15113" width="11.42578125" style="91" customWidth="1"/>
    <col min="15114" max="15114" width="3.85546875" style="91" customWidth="1"/>
    <col min="15115" max="15360" width="11.42578125" style="91" hidden="1"/>
    <col min="15361" max="15361" width="2.7109375" style="91" customWidth="1"/>
    <col min="15362" max="15362" width="13.7109375" style="91" customWidth="1"/>
    <col min="15363" max="15363" width="19.140625" style="91" customWidth="1"/>
    <col min="15364" max="15369" width="11.42578125" style="91" customWidth="1"/>
    <col min="15370" max="15370" width="3.85546875" style="91" customWidth="1"/>
    <col min="15371" max="15616" width="11.42578125" style="91" hidden="1"/>
    <col min="15617" max="15617" width="2.7109375" style="91" customWidth="1"/>
    <col min="15618" max="15618" width="13.7109375" style="91" customWidth="1"/>
    <col min="15619" max="15619" width="19.140625" style="91" customWidth="1"/>
    <col min="15620" max="15625" width="11.42578125" style="91" customWidth="1"/>
    <col min="15626" max="15626" width="3.85546875" style="91" customWidth="1"/>
    <col min="15627" max="15872" width="11.42578125" style="91" hidden="1"/>
    <col min="15873" max="15873" width="2.7109375" style="91" customWidth="1"/>
    <col min="15874" max="15874" width="13.7109375" style="91" customWidth="1"/>
    <col min="15875" max="15875" width="19.140625" style="91" customWidth="1"/>
    <col min="15876" max="15881" width="11.42578125" style="91" customWidth="1"/>
    <col min="15882" max="15882" width="3.85546875" style="91" customWidth="1"/>
    <col min="15883" max="16128" width="11.42578125" style="91" hidden="1"/>
    <col min="16129" max="16129" width="2.7109375" style="91" customWidth="1"/>
    <col min="16130" max="16130" width="13.7109375" style="91" customWidth="1"/>
    <col min="16131" max="16131" width="19.140625" style="91" customWidth="1"/>
    <col min="16132" max="16137" width="11.42578125" style="91" customWidth="1"/>
    <col min="16138" max="16138" width="3.85546875" style="91" customWidth="1"/>
    <col min="16139" max="16384" width="11.42578125" style="91" hidden="1"/>
  </cols>
  <sheetData>
    <row r="2" spans="2:9" ht="15" x14ac:dyDescent="0.2">
      <c r="B2" s="186" t="s">
        <v>0</v>
      </c>
      <c r="C2" s="187"/>
      <c r="D2" s="187"/>
      <c r="E2" s="187"/>
      <c r="F2" s="187"/>
      <c r="G2" s="187"/>
      <c r="H2" s="187"/>
      <c r="I2" s="188"/>
    </row>
    <row r="3" spans="2:9" ht="15" x14ac:dyDescent="0.2">
      <c r="B3" s="189" t="s">
        <v>128</v>
      </c>
      <c r="C3" s="190"/>
      <c r="D3" s="190"/>
      <c r="E3" s="190"/>
      <c r="F3" s="190"/>
      <c r="G3" s="190"/>
      <c r="H3" s="190"/>
      <c r="I3" s="191"/>
    </row>
    <row r="4" spans="2:9" ht="15" x14ac:dyDescent="0.2">
      <c r="B4" s="192" t="s">
        <v>129</v>
      </c>
      <c r="C4" s="193"/>
      <c r="D4" s="193"/>
      <c r="E4" s="193"/>
      <c r="F4" s="193"/>
      <c r="G4" s="193"/>
      <c r="H4" s="193"/>
      <c r="I4" s="194"/>
    </row>
    <row r="5" spans="2:9" ht="15" x14ac:dyDescent="0.2">
      <c r="B5" s="195" t="s">
        <v>4</v>
      </c>
      <c r="C5" s="196"/>
      <c r="D5" s="196"/>
      <c r="E5" s="196"/>
      <c r="F5" s="196"/>
      <c r="G5" s="196"/>
      <c r="H5" s="196"/>
      <c r="I5" s="197"/>
    </row>
    <row r="6" spans="2:9" x14ac:dyDescent="0.2">
      <c r="B6" s="92"/>
      <c r="C6" s="92"/>
      <c r="D6" s="92"/>
      <c r="E6" s="92"/>
      <c r="F6" s="92"/>
      <c r="G6" s="92"/>
      <c r="H6" s="92"/>
      <c r="I6" s="92"/>
    </row>
    <row r="7" spans="2:9" x14ac:dyDescent="0.2">
      <c r="B7" s="198" t="s">
        <v>130</v>
      </c>
      <c r="C7" s="199"/>
      <c r="D7" s="202" t="s">
        <v>131</v>
      </c>
      <c r="E7" s="203"/>
      <c r="F7" s="202" t="s">
        <v>132</v>
      </c>
      <c r="G7" s="203"/>
      <c r="H7" s="202" t="s">
        <v>133</v>
      </c>
      <c r="I7" s="204"/>
    </row>
    <row r="8" spans="2:9" x14ac:dyDescent="0.2">
      <c r="B8" s="200"/>
      <c r="C8" s="201"/>
      <c r="D8" s="202" t="s">
        <v>134</v>
      </c>
      <c r="E8" s="203"/>
      <c r="F8" s="202" t="s">
        <v>135</v>
      </c>
      <c r="G8" s="203"/>
      <c r="H8" s="202" t="s">
        <v>136</v>
      </c>
      <c r="I8" s="204"/>
    </row>
    <row r="9" spans="2:9" x14ac:dyDescent="0.2">
      <c r="B9" s="202" t="s">
        <v>137</v>
      </c>
      <c r="C9" s="203"/>
      <c r="D9" s="203"/>
      <c r="E9" s="203"/>
      <c r="F9" s="203"/>
      <c r="G9" s="203"/>
      <c r="H9" s="203"/>
      <c r="I9" s="204"/>
    </row>
    <row r="10" spans="2:9" ht="14.25" customHeight="1" x14ac:dyDescent="0.2">
      <c r="B10" s="208" t="s">
        <v>138</v>
      </c>
      <c r="C10" s="209"/>
      <c r="D10" s="206">
        <v>86000000</v>
      </c>
      <c r="E10" s="206"/>
      <c r="F10" s="206">
        <v>33878780</v>
      </c>
      <c r="G10" s="206"/>
      <c r="H10" s="207">
        <f>+D10-F10</f>
        <v>52121220</v>
      </c>
      <c r="I10" s="207">
        <f>IF(AND(H10&gt;=0,G10&gt;=0),SUM(G10:H10),"-")</f>
        <v>52121220</v>
      </c>
    </row>
    <row r="11" spans="2:9" ht="14.25" customHeight="1" x14ac:dyDescent="0.2">
      <c r="B11" s="205"/>
      <c r="C11" s="205"/>
      <c r="D11" s="206"/>
      <c r="E11" s="206"/>
      <c r="F11" s="206"/>
      <c r="G11" s="206"/>
      <c r="H11" s="207">
        <f t="shared" ref="H11:H18" si="0">IF(AND(D11&gt;=0,F11&gt;=0),(D11-F11),"-")</f>
        <v>0</v>
      </c>
      <c r="I11" s="207">
        <f t="shared" ref="I11:I18" si="1">IF(AND(H11&gt;=0,G11&gt;=0),SUM(G11:H11),"-")</f>
        <v>0</v>
      </c>
    </row>
    <row r="12" spans="2:9" ht="14.25" customHeight="1" x14ac:dyDescent="0.2">
      <c r="B12" s="205"/>
      <c r="C12" s="205"/>
      <c r="D12" s="206"/>
      <c r="E12" s="206"/>
      <c r="F12" s="206"/>
      <c r="G12" s="206"/>
      <c r="H12" s="207">
        <f t="shared" si="0"/>
        <v>0</v>
      </c>
      <c r="I12" s="207">
        <f t="shared" si="1"/>
        <v>0</v>
      </c>
    </row>
    <row r="13" spans="2:9" ht="14.25" customHeight="1" x14ac:dyDescent="0.2">
      <c r="B13" s="205"/>
      <c r="C13" s="205"/>
      <c r="D13" s="206"/>
      <c r="E13" s="206"/>
      <c r="F13" s="206"/>
      <c r="G13" s="206"/>
      <c r="H13" s="207">
        <f t="shared" si="0"/>
        <v>0</v>
      </c>
      <c r="I13" s="207">
        <f t="shared" si="1"/>
        <v>0</v>
      </c>
    </row>
    <row r="14" spans="2:9" ht="14.25" customHeight="1" x14ac:dyDescent="0.2">
      <c r="B14" s="205"/>
      <c r="C14" s="205"/>
      <c r="D14" s="206"/>
      <c r="E14" s="206"/>
      <c r="F14" s="206"/>
      <c r="G14" s="206"/>
      <c r="H14" s="207">
        <f t="shared" si="0"/>
        <v>0</v>
      </c>
      <c r="I14" s="207">
        <f t="shared" si="1"/>
        <v>0</v>
      </c>
    </row>
    <row r="15" spans="2:9" ht="14.25" customHeight="1" x14ac:dyDescent="0.2">
      <c r="B15" s="208"/>
      <c r="C15" s="209"/>
      <c r="D15" s="206"/>
      <c r="E15" s="206"/>
      <c r="F15" s="206"/>
      <c r="G15" s="206"/>
      <c r="H15" s="207">
        <f t="shared" si="0"/>
        <v>0</v>
      </c>
      <c r="I15" s="207">
        <f t="shared" si="1"/>
        <v>0</v>
      </c>
    </row>
    <row r="16" spans="2:9" ht="14.25" customHeight="1" x14ac:dyDescent="0.2">
      <c r="B16" s="205"/>
      <c r="C16" s="205"/>
      <c r="D16" s="206"/>
      <c r="E16" s="206"/>
      <c r="F16" s="206"/>
      <c r="G16" s="206"/>
      <c r="H16" s="207">
        <f t="shared" si="0"/>
        <v>0</v>
      </c>
      <c r="I16" s="207">
        <f t="shared" si="1"/>
        <v>0</v>
      </c>
    </row>
    <row r="17" spans="2:9" ht="14.25" customHeight="1" x14ac:dyDescent="0.2">
      <c r="B17" s="205"/>
      <c r="C17" s="205"/>
      <c r="D17" s="206"/>
      <c r="E17" s="206"/>
      <c r="F17" s="206"/>
      <c r="G17" s="206"/>
      <c r="H17" s="207">
        <f t="shared" si="0"/>
        <v>0</v>
      </c>
      <c r="I17" s="207">
        <f t="shared" si="1"/>
        <v>0</v>
      </c>
    </row>
    <row r="18" spans="2:9" ht="14.25" customHeight="1" x14ac:dyDescent="0.2">
      <c r="B18" s="205"/>
      <c r="C18" s="205"/>
      <c r="D18" s="206"/>
      <c r="E18" s="206"/>
      <c r="F18" s="206"/>
      <c r="G18" s="206"/>
      <c r="H18" s="207">
        <f t="shared" si="0"/>
        <v>0</v>
      </c>
      <c r="I18" s="207">
        <f t="shared" si="1"/>
        <v>0</v>
      </c>
    </row>
    <row r="19" spans="2:9" x14ac:dyDescent="0.2">
      <c r="B19" s="210" t="s">
        <v>139</v>
      </c>
      <c r="C19" s="210"/>
      <c r="D19" s="211">
        <v>0</v>
      </c>
      <c r="E19" s="211"/>
      <c r="F19" s="211">
        <v>0</v>
      </c>
      <c r="G19" s="211"/>
      <c r="H19" s="211">
        <f>SUM(H10:I18)</f>
        <v>104242440</v>
      </c>
      <c r="I19" s="211"/>
    </row>
    <row r="20" spans="2:9" x14ac:dyDescent="0.2">
      <c r="B20" s="212"/>
      <c r="C20" s="212"/>
      <c r="D20" s="212"/>
      <c r="E20" s="212"/>
      <c r="F20" s="212"/>
      <c r="G20" s="212"/>
      <c r="H20" s="212"/>
      <c r="I20" s="212"/>
    </row>
    <row r="21" spans="2:9" x14ac:dyDescent="0.2">
      <c r="B21" s="202" t="s">
        <v>140</v>
      </c>
      <c r="C21" s="203"/>
      <c r="D21" s="203"/>
      <c r="E21" s="203"/>
      <c r="F21" s="203"/>
      <c r="G21" s="203"/>
      <c r="H21" s="203"/>
      <c r="I21" s="204"/>
    </row>
    <row r="22" spans="2:9" x14ac:dyDescent="0.2">
      <c r="B22" s="205"/>
      <c r="C22" s="205"/>
      <c r="D22" s="206"/>
      <c r="E22" s="206"/>
      <c r="F22" s="206"/>
      <c r="G22" s="206"/>
      <c r="H22" s="207">
        <f t="shared" ref="H22:H30" si="2">IF(AND(D22&gt;=0,F22&gt;=0),(D22-F22),"-")</f>
        <v>0</v>
      </c>
      <c r="I22" s="207">
        <f t="shared" ref="I22:I30" si="3">IF(AND(H22&gt;=0,G22&gt;=0),SUM(G22:H22),"-")</f>
        <v>0</v>
      </c>
    </row>
    <row r="23" spans="2:9" x14ac:dyDescent="0.2">
      <c r="B23" s="205"/>
      <c r="C23" s="205"/>
      <c r="D23" s="206"/>
      <c r="E23" s="206"/>
      <c r="F23" s="206"/>
      <c r="G23" s="206"/>
      <c r="H23" s="207">
        <f>IF(AND(D23&gt;=0,F23&gt;=0),(D23-F23),"-")</f>
        <v>0</v>
      </c>
      <c r="I23" s="207">
        <f t="shared" si="3"/>
        <v>0</v>
      </c>
    </row>
    <row r="24" spans="2:9" x14ac:dyDescent="0.2">
      <c r="B24" s="205"/>
      <c r="C24" s="205"/>
      <c r="D24" s="206"/>
      <c r="E24" s="206"/>
      <c r="F24" s="206"/>
      <c r="G24" s="206"/>
      <c r="H24" s="207">
        <f t="shared" si="2"/>
        <v>0</v>
      </c>
      <c r="I24" s="207">
        <f t="shared" si="3"/>
        <v>0</v>
      </c>
    </row>
    <row r="25" spans="2:9" x14ac:dyDescent="0.2">
      <c r="B25" s="205"/>
      <c r="C25" s="205"/>
      <c r="D25" s="206"/>
      <c r="E25" s="206"/>
      <c r="F25" s="206"/>
      <c r="G25" s="206"/>
      <c r="H25" s="207">
        <f t="shared" si="2"/>
        <v>0</v>
      </c>
      <c r="I25" s="207">
        <f t="shared" si="3"/>
        <v>0</v>
      </c>
    </row>
    <row r="26" spans="2:9" x14ac:dyDescent="0.2">
      <c r="B26" s="205"/>
      <c r="C26" s="205"/>
      <c r="D26" s="206"/>
      <c r="E26" s="206"/>
      <c r="F26" s="206"/>
      <c r="G26" s="206"/>
      <c r="H26" s="207">
        <f t="shared" si="2"/>
        <v>0</v>
      </c>
      <c r="I26" s="207">
        <f t="shared" si="3"/>
        <v>0</v>
      </c>
    </row>
    <row r="27" spans="2:9" x14ac:dyDescent="0.2">
      <c r="B27" s="205"/>
      <c r="C27" s="205"/>
      <c r="D27" s="206"/>
      <c r="E27" s="206"/>
      <c r="F27" s="206"/>
      <c r="G27" s="206"/>
      <c r="H27" s="207">
        <f t="shared" si="2"/>
        <v>0</v>
      </c>
      <c r="I27" s="207">
        <f t="shared" si="3"/>
        <v>0</v>
      </c>
    </row>
    <row r="28" spans="2:9" x14ac:dyDescent="0.2">
      <c r="B28" s="205"/>
      <c r="C28" s="205"/>
      <c r="D28" s="206"/>
      <c r="E28" s="206"/>
      <c r="F28" s="206"/>
      <c r="G28" s="206"/>
      <c r="H28" s="207">
        <f t="shared" si="2"/>
        <v>0</v>
      </c>
      <c r="I28" s="207">
        <f t="shared" si="3"/>
        <v>0</v>
      </c>
    </row>
    <row r="29" spans="2:9" x14ac:dyDescent="0.2">
      <c r="B29" s="205"/>
      <c r="C29" s="205"/>
      <c r="D29" s="206"/>
      <c r="E29" s="206"/>
      <c r="F29" s="206"/>
      <c r="G29" s="206"/>
      <c r="H29" s="207">
        <f t="shared" si="2"/>
        <v>0</v>
      </c>
      <c r="I29" s="207">
        <f t="shared" si="3"/>
        <v>0</v>
      </c>
    </row>
    <row r="30" spans="2:9" x14ac:dyDescent="0.2">
      <c r="B30" s="205"/>
      <c r="C30" s="205"/>
      <c r="D30" s="206"/>
      <c r="E30" s="206"/>
      <c r="F30" s="206"/>
      <c r="G30" s="206"/>
      <c r="H30" s="207">
        <f t="shared" si="2"/>
        <v>0</v>
      </c>
      <c r="I30" s="207">
        <f t="shared" si="3"/>
        <v>0</v>
      </c>
    </row>
    <row r="31" spans="2:9" x14ac:dyDescent="0.2">
      <c r="B31" s="210" t="s">
        <v>141</v>
      </c>
      <c r="C31" s="210"/>
      <c r="D31" s="211">
        <v>0</v>
      </c>
      <c r="E31" s="211"/>
      <c r="F31" s="211">
        <v>0</v>
      </c>
      <c r="G31" s="211"/>
      <c r="H31" s="215">
        <v>0</v>
      </c>
      <c r="I31" s="215"/>
    </row>
    <row r="32" spans="2:9" x14ac:dyDescent="0.2">
      <c r="B32" s="212"/>
      <c r="C32" s="212"/>
      <c r="D32" s="213"/>
      <c r="E32" s="213"/>
      <c r="F32" s="213"/>
      <c r="G32" s="213"/>
      <c r="H32" s="213"/>
      <c r="I32" s="213"/>
    </row>
    <row r="33" spans="2:9" x14ac:dyDescent="0.2">
      <c r="B33" s="214" t="s">
        <v>142</v>
      </c>
      <c r="C33" s="214"/>
      <c r="D33" s="211">
        <f>SUM(D19,D31)</f>
        <v>0</v>
      </c>
      <c r="E33" s="211"/>
      <c r="F33" s="211">
        <f>SUM(F19,F31)</f>
        <v>0</v>
      </c>
      <c r="G33" s="211"/>
      <c r="H33" s="211">
        <f>SUM(H19,H31)</f>
        <v>104242440</v>
      </c>
      <c r="I33" s="211"/>
    </row>
    <row r="34" spans="2:9" hidden="1" x14ac:dyDescent="0.2"/>
    <row r="35" spans="2:9" hidden="1" x14ac:dyDescent="0.2"/>
    <row r="36" spans="2:9" ht="15" hidden="1" customHeight="1" x14ac:dyDescent="0.2">
      <c r="C36" s="14"/>
      <c r="D36" s="14"/>
      <c r="E36" s="14"/>
      <c r="G36" s="14"/>
      <c r="H36" s="14"/>
      <c r="I36" s="14"/>
    </row>
    <row r="37" spans="2:9" ht="15" hidden="1" customHeight="1" x14ac:dyDescent="0.2">
      <c r="C37" s="15"/>
      <c r="D37" s="15"/>
      <c r="E37" s="15"/>
      <c r="G37" s="15"/>
      <c r="H37" s="15"/>
      <c r="I37" s="15"/>
    </row>
    <row r="38" spans="2:9" ht="30" hidden="1" customHeight="1" x14ac:dyDescent="0.2"/>
    <row r="39" spans="2:9" hidden="1" x14ac:dyDescent="0.2"/>
    <row r="40" spans="2:9" hidden="1" x14ac:dyDescent="0.2"/>
    <row r="41" spans="2:9" hidden="1" x14ac:dyDescent="0.2"/>
    <row r="42" spans="2:9" hidden="1" x14ac:dyDescent="0.2"/>
    <row r="43" spans="2:9" hidden="1" x14ac:dyDescent="0.2"/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</sheetData>
  <sheetProtection formatCells="0" insertRows="0"/>
  <mergeCells count="105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Analítico de Ingresos</vt:lpstr>
      <vt:lpstr>Objeto del Gasto</vt:lpstr>
      <vt:lpstr>Tipo de Gasto</vt:lpstr>
      <vt:lpstr>C. Administrativa</vt:lpstr>
      <vt:lpstr>Endeudamiento Neto</vt:lpstr>
      <vt:lpstr>'Analítico de Ingresos'!Área_de_impresión</vt:lpstr>
      <vt:lpstr>'C. Administrativa'!Área_de_impresión</vt:lpstr>
      <vt:lpstr>'Tipo de Gasto'!Área_de_impresión</vt:lpstr>
      <vt:lpstr>'Objeto del Gasto'!Títulos_a_imprimir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Citlali Martinez Occhipinti</dc:creator>
  <cp:lastModifiedBy>Invitado Externo</cp:lastModifiedBy>
  <cp:lastPrinted>2020-08-06T19:31:47Z</cp:lastPrinted>
  <dcterms:created xsi:type="dcterms:W3CDTF">2020-08-03T21:23:14Z</dcterms:created>
  <dcterms:modified xsi:type="dcterms:W3CDTF">2020-08-06T20:17:35Z</dcterms:modified>
</cp:coreProperties>
</file>