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RENDICIÓN DE CUENTAS\Informes Financieros\2018\1ER_TRIM_2018\"/>
    </mc:Choice>
  </mc:AlternateContent>
  <bookViews>
    <workbookView xWindow="0" yWindow="0" windowWidth="20490" windowHeight="7050" activeTab="4"/>
  </bookViews>
  <sheets>
    <sheet name="E.V.H.P." sheetId="16" r:id="rId1"/>
    <sheet name="E.FLUJO EFECTIVO" sheetId="15" r:id="rId2"/>
    <sheet name="ESTADO DE ACTIVIDADES" sheetId="14" r:id="rId3"/>
    <sheet name="E.A.A" sheetId="13" r:id="rId4"/>
    <sheet name="E.A.DEUDA" sheetId="12" r:id="rId5"/>
    <sheet name="ESF" sheetId="11" r:id="rId6"/>
    <sheet name="ECSF-2" sheetId="10" r:id="rId7"/>
    <sheet name="ECSF" sheetId="9" r:id="rId8"/>
    <sheet name="CAPITULO" sheetId="1" r:id="rId9"/>
    <sheet name="TIPO GASTO" sheetId="2" r:id="rId10"/>
    <sheet name="FUNCIONAL" sheetId="8" r:id="rId11"/>
    <sheet name="ADMVO" sheetId="4" r:id="rId12"/>
    <sheet name="PROGRAMATICO" sheetId="5" r:id="rId13"/>
    <sheet name="FF" sheetId="6" r:id="rId14"/>
    <sheet name="GASTO" sheetId="7" r:id="rId15"/>
  </sheets>
  <externalReferences>
    <externalReference r:id="rId16"/>
    <externalReference r:id="rId17"/>
    <externalReference r:id="rId18"/>
  </externalReferences>
  <definedNames>
    <definedName name="_xlnm.Print_Area" localSheetId="11">ADMVO!$A$1:$K$14</definedName>
    <definedName name="_xlnm.Print_Area" localSheetId="8">CAPITULO!$A$1:$K$58</definedName>
    <definedName name="_xlnm.Print_Area" localSheetId="7">ECSF!$A$1:$D$51</definedName>
    <definedName name="_xlnm.Print_Area" localSheetId="6">'ECSF-2'!$A$1:$D$47</definedName>
    <definedName name="_xlnm.Print_Area" localSheetId="13">FF!$A$1:$M$16</definedName>
    <definedName name="_xlnm.Print_Area" localSheetId="10">FUNCIONAL!$A$2:$K$30</definedName>
    <definedName name="_xlnm.Print_Area" localSheetId="14">GASTO!$A$2:$K$12</definedName>
    <definedName name="_xlnm.Print_Area" localSheetId="12">PROGRAMATICO!$A$2:$K$20</definedName>
    <definedName name="_xlnm.Print_Area" localSheetId="9">'TIPO GASTO'!$A$1:$K$14</definedName>
    <definedName name="PROYECTOS" localSheetId="11">'[1]NOMINA 4n'!$DL$81:$DM$83</definedName>
    <definedName name="PROYECTOS" localSheetId="8">'[1]NOMINA 4n'!$DL$81:$DM$83</definedName>
    <definedName name="PROYECTOS" localSheetId="13">'[1]NOMINA 4n'!$DL$81:$DM$83</definedName>
    <definedName name="PROYECTOS" localSheetId="10">'[1]NOMINA 4n'!$DL$81:$DM$83</definedName>
    <definedName name="PROYECTOS" localSheetId="14">'[1]NOMINA 4n'!$DL$81:$DM$83</definedName>
    <definedName name="PROYECTOS" localSheetId="12">'[1]NOMINA 4n'!$DL$81:$DM$83</definedName>
    <definedName name="PROYECTOS" localSheetId="9">'[1]NOMINA 4n'!$DL$81:$DM$83</definedName>
    <definedName name="PROYECTOS">'[2]NOMINA 4n'!$DL$81:$DM$83</definedName>
    <definedName name="_xlnm.Print_Titles" localSheetId="11">ADMVO!$1:$8</definedName>
    <definedName name="_xlnm.Print_Titles" localSheetId="8">CAPITULO!$1:$7</definedName>
    <definedName name="_xlnm.Print_Titles" localSheetId="13">FF!$1:$8</definedName>
    <definedName name="_xlnm.Print_Titles" localSheetId="10">FUNCIONAL!$1:$7</definedName>
    <definedName name="_xlnm.Print_Titles" localSheetId="14">GASTO!$1:$8</definedName>
    <definedName name="_xlnm.Print_Titles" localSheetId="12">PROGRAMATICO!$1:$8</definedName>
    <definedName name="_xlnm.Print_Titles" localSheetId="9">'TIPO GASTO'!$1:$8</definedName>
  </definedNames>
  <calcPr calcId="162913"/>
</workbook>
</file>

<file path=xl/calcChain.xml><?xml version="1.0" encoding="utf-8"?>
<calcChain xmlns="http://schemas.openxmlformats.org/spreadsheetml/2006/main">
  <c r="G40" i="16" l="1"/>
  <c r="G39" i="16"/>
  <c r="F38" i="16"/>
  <c r="G38" i="16" s="1"/>
  <c r="G36" i="16"/>
  <c r="G35" i="16"/>
  <c r="G34" i="16"/>
  <c r="E33" i="16"/>
  <c r="G33" i="16" s="1"/>
  <c r="G32" i="16"/>
  <c r="D31" i="16"/>
  <c r="G29" i="16"/>
  <c r="G28" i="16"/>
  <c r="G27" i="16"/>
  <c r="C26" i="16"/>
  <c r="G26" i="16" s="1"/>
  <c r="G22" i="16"/>
  <c r="G21" i="16"/>
  <c r="F20" i="16"/>
  <c r="F24" i="16" s="1"/>
  <c r="F42" i="16" s="1"/>
  <c r="G18" i="16"/>
  <c r="G17" i="16"/>
  <c r="G16" i="16"/>
  <c r="G15" i="16"/>
  <c r="G14" i="16"/>
  <c r="E13" i="16"/>
  <c r="E24" i="16" s="1"/>
  <c r="D13" i="16"/>
  <c r="D24" i="16" s="1"/>
  <c r="G11" i="16"/>
  <c r="G10" i="16"/>
  <c r="G9" i="16"/>
  <c r="C8" i="16"/>
  <c r="C24" i="16" s="1"/>
  <c r="C42" i="16" s="1"/>
  <c r="G8" i="16" l="1"/>
  <c r="D42" i="16"/>
  <c r="G24" i="16"/>
  <c r="G20" i="16"/>
  <c r="G13" i="16"/>
  <c r="E31" i="16"/>
  <c r="G31" i="16" s="1"/>
  <c r="E42" i="16" l="1"/>
  <c r="G42" i="16" s="1"/>
  <c r="D30" i="10"/>
  <c r="B30" i="10"/>
  <c r="D24" i="10"/>
  <c r="D23" i="10" s="1"/>
  <c r="B24" i="10"/>
  <c r="B23" i="10" s="1"/>
  <c r="D14" i="10"/>
  <c r="B14" i="10"/>
  <c r="D38" i="9"/>
  <c r="D37" i="9" s="1"/>
  <c r="B38" i="9"/>
  <c r="B37" i="9"/>
  <c r="D25" i="9"/>
  <c r="B25" i="9"/>
  <c r="D15" i="9"/>
  <c r="B15" i="9"/>
  <c r="B14" i="9" s="1"/>
  <c r="D14" i="9"/>
  <c r="G13" i="4" l="1"/>
  <c r="G14" i="4"/>
  <c r="G13" i="1" l="1"/>
  <c r="K13" i="1" s="1"/>
  <c r="C15" i="1"/>
  <c r="D15" i="1"/>
  <c r="E15" i="1"/>
  <c r="F15" i="1" l="1"/>
  <c r="G55" i="1" l="1"/>
  <c r="K55" i="1" s="1"/>
  <c r="I9" i="6"/>
  <c r="I10" i="6"/>
  <c r="I12" i="6"/>
  <c r="I13" i="6"/>
  <c r="H8" i="1" l="1"/>
  <c r="I8" i="1"/>
  <c r="J8" i="1"/>
  <c r="F49" i="1" l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26" i="1"/>
  <c r="K26" i="1" s="1"/>
  <c r="G9" i="1"/>
  <c r="K9" i="1" s="1"/>
  <c r="G10" i="1"/>
  <c r="K10" i="1" s="1"/>
  <c r="G11" i="1"/>
  <c r="K11" i="1" s="1"/>
  <c r="G12" i="1"/>
  <c r="K12" i="1" s="1"/>
  <c r="G14" i="1"/>
  <c r="K14" i="1" s="1"/>
  <c r="M9" i="6"/>
  <c r="C49" i="1"/>
  <c r="D49" i="1"/>
  <c r="E49" i="1"/>
  <c r="G21" i="1"/>
  <c r="K21" i="1" s="1"/>
  <c r="G9" i="7"/>
  <c r="G10" i="7"/>
  <c r="G12" i="7" s="1"/>
  <c r="M12" i="6"/>
  <c r="F14" i="6"/>
  <c r="G14" i="6"/>
  <c r="J14" i="6"/>
  <c r="K14" i="6"/>
  <c r="L14" i="6"/>
  <c r="F11" i="6"/>
  <c r="G11" i="6"/>
  <c r="J11" i="6"/>
  <c r="K11" i="6"/>
  <c r="L11" i="6"/>
  <c r="E14" i="6"/>
  <c r="E11" i="6"/>
  <c r="F16" i="6"/>
  <c r="I14" i="6"/>
  <c r="H14" i="6"/>
  <c r="I11" i="6"/>
  <c r="H11" i="6"/>
  <c r="M13" i="6"/>
  <c r="M10" i="6"/>
  <c r="G9" i="8"/>
  <c r="K9" i="8" s="1"/>
  <c r="G10" i="8"/>
  <c r="K10" i="8" s="1"/>
  <c r="G11" i="8"/>
  <c r="G12" i="8"/>
  <c r="K12" i="8" s="1"/>
  <c r="G13" i="8"/>
  <c r="K13" i="8" s="1"/>
  <c r="G15" i="8"/>
  <c r="K15" i="8" s="1"/>
  <c r="G16" i="8"/>
  <c r="G17" i="8"/>
  <c r="K17" i="8" s="1"/>
  <c r="G18" i="8"/>
  <c r="G19" i="8"/>
  <c r="K19" i="8" s="1"/>
  <c r="G20" i="8"/>
  <c r="G21" i="8"/>
  <c r="K21" i="8" s="1"/>
  <c r="G23" i="8"/>
  <c r="K23" i="8" s="1"/>
  <c r="G24" i="8"/>
  <c r="G25" i="8"/>
  <c r="K25" i="8" s="1"/>
  <c r="G26" i="8"/>
  <c r="K26" i="8" s="1"/>
  <c r="G28" i="8"/>
  <c r="K28" i="8" s="1"/>
  <c r="K27" i="8" s="1"/>
  <c r="H16" i="6"/>
  <c r="D27" i="8"/>
  <c r="E27" i="8"/>
  <c r="H27" i="8"/>
  <c r="I27" i="8"/>
  <c r="J27" i="8"/>
  <c r="D22" i="8"/>
  <c r="E22" i="8"/>
  <c r="H22" i="8"/>
  <c r="I22" i="8"/>
  <c r="J22" i="8"/>
  <c r="D14" i="8"/>
  <c r="E14" i="8"/>
  <c r="H14" i="8"/>
  <c r="I14" i="8"/>
  <c r="J14" i="8"/>
  <c r="C27" i="8"/>
  <c r="C22" i="8"/>
  <c r="C14" i="8"/>
  <c r="K11" i="8"/>
  <c r="J8" i="8"/>
  <c r="I8" i="8"/>
  <c r="H8" i="8"/>
  <c r="E8" i="8"/>
  <c r="D8" i="8"/>
  <c r="C8" i="8"/>
  <c r="K16" i="8"/>
  <c r="K18" i="8"/>
  <c r="K20" i="8"/>
  <c r="F27" i="8"/>
  <c r="F22" i="8"/>
  <c r="F14" i="8"/>
  <c r="F8" i="8"/>
  <c r="K13" i="4"/>
  <c r="G16" i="4"/>
  <c r="G10" i="5"/>
  <c r="K10" i="5" s="1"/>
  <c r="G11" i="5"/>
  <c r="K11" i="5" s="1"/>
  <c r="G12" i="5"/>
  <c r="G13" i="5"/>
  <c r="K13" i="5" s="1"/>
  <c r="G14" i="5"/>
  <c r="K14" i="5" s="1"/>
  <c r="G15" i="5"/>
  <c r="K15" i="5" s="1"/>
  <c r="G16" i="5"/>
  <c r="G17" i="5"/>
  <c r="K17" i="5" s="1"/>
  <c r="G18" i="5"/>
  <c r="K18" i="5" s="1"/>
  <c r="G9" i="5"/>
  <c r="K14" i="4"/>
  <c r="G10" i="2"/>
  <c r="K10" i="2" s="1"/>
  <c r="G11" i="2"/>
  <c r="G14" i="2" s="1"/>
  <c r="G12" i="2"/>
  <c r="K12" i="2" s="1"/>
  <c r="G9" i="2"/>
  <c r="K9" i="2" s="1"/>
  <c r="G54" i="1"/>
  <c r="K54" i="1" s="1"/>
  <c r="G53" i="1"/>
  <c r="K53" i="1" s="1"/>
  <c r="G52" i="1"/>
  <c r="K52" i="1" s="1"/>
  <c r="G50" i="1"/>
  <c r="G48" i="1"/>
  <c r="K48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K42" i="1" s="1"/>
  <c r="G40" i="1"/>
  <c r="K40" i="1" s="1"/>
  <c r="G39" i="1"/>
  <c r="K39" i="1" s="1"/>
  <c r="G38" i="1"/>
  <c r="K38" i="1" s="1"/>
  <c r="G37" i="1"/>
  <c r="K37" i="1" s="1"/>
  <c r="G36" i="1"/>
  <c r="K36" i="1" s="1"/>
  <c r="G24" i="1"/>
  <c r="K24" i="1" s="1"/>
  <c r="G23" i="1"/>
  <c r="K23" i="1" s="1"/>
  <c r="G22" i="1"/>
  <c r="K22" i="1" s="1"/>
  <c r="G20" i="1"/>
  <c r="K20" i="1" s="1"/>
  <c r="G19" i="1"/>
  <c r="G18" i="1"/>
  <c r="K18" i="1" s="1"/>
  <c r="G17" i="1"/>
  <c r="K17" i="1" s="1"/>
  <c r="G16" i="1"/>
  <c r="K16" i="1" s="1"/>
  <c r="K19" i="1"/>
  <c r="K11" i="2"/>
  <c r="K9" i="7"/>
  <c r="K16" i="5"/>
  <c r="K12" i="5"/>
  <c r="D51" i="1"/>
  <c r="E51" i="1"/>
  <c r="H51" i="1"/>
  <c r="I51" i="1"/>
  <c r="J51" i="1"/>
  <c r="C51" i="1"/>
  <c r="H49" i="1"/>
  <c r="I49" i="1"/>
  <c r="J49" i="1"/>
  <c r="D41" i="1"/>
  <c r="E41" i="1"/>
  <c r="F41" i="1"/>
  <c r="H41" i="1"/>
  <c r="I41" i="1"/>
  <c r="J41" i="1"/>
  <c r="C41" i="1"/>
  <c r="D35" i="1"/>
  <c r="E35" i="1"/>
  <c r="F35" i="1"/>
  <c r="H35" i="1"/>
  <c r="I35" i="1"/>
  <c r="J35" i="1"/>
  <c r="C35" i="1"/>
  <c r="D25" i="1"/>
  <c r="E25" i="1"/>
  <c r="F25" i="1"/>
  <c r="H25" i="1"/>
  <c r="I25" i="1"/>
  <c r="J25" i="1"/>
  <c r="C25" i="1"/>
  <c r="H15" i="1"/>
  <c r="I15" i="1"/>
  <c r="J15" i="1"/>
  <c r="J12" i="7"/>
  <c r="I12" i="7"/>
  <c r="H12" i="7"/>
  <c r="D12" i="7"/>
  <c r="C12" i="7"/>
  <c r="J20" i="5"/>
  <c r="I20" i="5"/>
  <c r="H20" i="5"/>
  <c r="D20" i="5"/>
  <c r="C20" i="5"/>
  <c r="J16" i="4"/>
  <c r="I16" i="4"/>
  <c r="H16" i="4"/>
  <c r="D16" i="4"/>
  <c r="C16" i="4"/>
  <c r="J12" i="4"/>
  <c r="J11" i="4" s="1"/>
  <c r="I12" i="4"/>
  <c r="I11" i="4" s="1"/>
  <c r="H12" i="4"/>
  <c r="H10" i="4" s="1"/>
  <c r="D12" i="4"/>
  <c r="D9" i="4" s="1"/>
  <c r="C12" i="4"/>
  <c r="C10" i="4" s="1"/>
  <c r="J14" i="2"/>
  <c r="I14" i="2"/>
  <c r="H14" i="2"/>
  <c r="D14" i="2"/>
  <c r="C14" i="2"/>
  <c r="D8" i="1"/>
  <c r="C8" i="1"/>
  <c r="F14" i="2"/>
  <c r="F16" i="4"/>
  <c r="F12" i="7"/>
  <c r="F20" i="5"/>
  <c r="I10" i="4"/>
  <c r="F12" i="4"/>
  <c r="F8" i="1"/>
  <c r="G20" i="5" l="1"/>
  <c r="H11" i="4"/>
  <c r="G12" i="4"/>
  <c r="K12" i="4" s="1"/>
  <c r="D30" i="8"/>
  <c r="K16" i="6"/>
  <c r="J10" i="4"/>
  <c r="G10" i="4" s="1"/>
  <c r="J9" i="4"/>
  <c r="I9" i="4"/>
  <c r="H9" i="4"/>
  <c r="G11" i="4"/>
  <c r="C11" i="4"/>
  <c r="D10" i="4"/>
  <c r="F10" i="4" s="1"/>
  <c r="G27" i="8"/>
  <c r="J30" i="8"/>
  <c r="H30" i="8"/>
  <c r="F30" i="8"/>
  <c r="G22" i="8"/>
  <c r="K24" i="8"/>
  <c r="K22" i="8" s="1"/>
  <c r="K10" i="7"/>
  <c r="K12" i="7" s="1"/>
  <c r="L16" i="6"/>
  <c r="M14" i="6"/>
  <c r="K9" i="5"/>
  <c r="K20" i="5" s="1"/>
  <c r="C9" i="4"/>
  <c r="F9" i="4" s="1"/>
  <c r="D11" i="4"/>
  <c r="K16" i="4"/>
  <c r="K8" i="8"/>
  <c r="I57" i="1"/>
  <c r="D57" i="1"/>
  <c r="J57" i="1"/>
  <c r="H57" i="1"/>
  <c r="C57" i="1"/>
  <c r="I16" i="6"/>
  <c r="J16" i="6"/>
  <c r="E16" i="6"/>
  <c r="M11" i="6"/>
  <c r="I30" i="8"/>
  <c r="C30" i="8"/>
  <c r="K14" i="8"/>
  <c r="G14" i="8"/>
  <c r="G8" i="8"/>
  <c r="K14" i="2"/>
  <c r="G15" i="1"/>
  <c r="K25" i="1"/>
  <c r="F51" i="1"/>
  <c r="F57" i="1" s="1"/>
  <c r="K50" i="1"/>
  <c r="K49" i="1" s="1"/>
  <c r="G41" i="1"/>
  <c r="K41" i="1"/>
  <c r="K51" i="1"/>
  <c r="K15" i="1"/>
  <c r="G49" i="1"/>
  <c r="G51" i="1"/>
  <c r="G35" i="1"/>
  <c r="K35" i="1"/>
  <c r="G25" i="1"/>
  <c r="G8" i="1"/>
  <c r="K8" i="1"/>
  <c r="G9" i="4" l="1"/>
  <c r="M16" i="6"/>
  <c r="K10" i="4"/>
  <c r="F11" i="4"/>
  <c r="K11" i="4" s="1"/>
  <c r="K9" i="4"/>
  <c r="G30" i="8"/>
  <c r="K30" i="8"/>
  <c r="G57" i="1"/>
  <c r="K57" i="1"/>
</calcChain>
</file>

<file path=xl/sharedStrings.xml><?xml version="1.0" encoding="utf-8"?>
<sst xmlns="http://schemas.openxmlformats.org/spreadsheetml/2006/main" count="608" uniqueCount="372">
  <si>
    <t>Municipio de Corregidora Querétaro</t>
  </si>
  <si>
    <t>Estado Analítico del Ejercicio de Egresos</t>
  </si>
  <si>
    <t>Por Objeto del Gasto (Capítulo y Concepto)</t>
  </si>
  <si>
    <t xml:space="preserve">                                                    Capítulo del Gasto</t>
  </si>
  <si>
    <t xml:space="preserve"> Aprobado</t>
  </si>
  <si>
    <t>Ampliaciones/Reducciones</t>
  </si>
  <si>
    <t>Aumentos/Disminuciones</t>
  </si>
  <si>
    <t>Egresos Modificado</t>
  </si>
  <si>
    <t>Devengado</t>
  </si>
  <si>
    <t>Ejercido</t>
  </si>
  <si>
    <t>Pagado</t>
  </si>
  <si>
    <t>Subejercicio</t>
  </si>
  <si>
    <t>SERVICIOS PERSONALES</t>
  </si>
  <si>
    <t>Otras prestaciones sociales y económicas</t>
  </si>
  <si>
    <t>Pago de estímulos a servidores públicos</t>
  </si>
  <si>
    <t>Remuneraciones adicionales y especiales</t>
  </si>
  <si>
    <t>Remuneraciones al personal de carácter permanente</t>
  </si>
  <si>
    <t>Seguridad Social</t>
  </si>
  <si>
    <t>Alimentos y Utensilios</t>
  </si>
  <si>
    <t>Combustibles, lubricantes y aditivos</t>
  </si>
  <si>
    <t>Herramientas, Refacciones y accesorios menores</t>
  </si>
  <si>
    <t>Materiales de administración, emisión de documentos y articulos oficiales</t>
  </si>
  <si>
    <t>Materiales y articulos de construcción y de reparación</t>
  </si>
  <si>
    <t>Materiales y suministros para seguridad</t>
  </si>
  <si>
    <t>Materias primas y materiales de producción y comercialización</t>
  </si>
  <si>
    <t>Productos quimicos, farmaceuticos y de laboratorio</t>
  </si>
  <si>
    <t>Vestuario, blancos, prendas de protección y artículos deportivos</t>
  </si>
  <si>
    <t>SERVICIOS GENERALES</t>
  </si>
  <si>
    <t>Otros servicios generales</t>
  </si>
  <si>
    <t>Servicios básicos</t>
  </si>
  <si>
    <t>Servicios de arrendamiento</t>
  </si>
  <si>
    <t>Servicios de comunicación social y publicidad</t>
  </si>
  <si>
    <t>Servicios de instalación, reparación, mantenimientos y conservación</t>
  </si>
  <si>
    <t>Servicios de traslado y viaticos</t>
  </si>
  <si>
    <t>Servicios financieros, bancarios y comerciales</t>
  </si>
  <si>
    <t>Servicios oficiales</t>
  </si>
  <si>
    <t>Servicios profesionales, cientificos, técnicos y otros servicios</t>
  </si>
  <si>
    <t>TRANSFERENCIAS, ASIGNACIONES, SUBSIDIOS Y OTRAS AYUDAS</t>
  </si>
  <si>
    <t>Donativos</t>
  </si>
  <si>
    <t>Pensiones y jubilaciones</t>
  </si>
  <si>
    <t>Equipo de Defensa y Seguridad</t>
  </si>
  <si>
    <t>Obra publica en bienes de dominio publico</t>
  </si>
  <si>
    <t>Total del Gasto</t>
  </si>
  <si>
    <t>Clasificador por Tipo de Gasto</t>
  </si>
  <si>
    <t>Concepto</t>
  </si>
  <si>
    <t>Gasto Corriente</t>
  </si>
  <si>
    <t>Gasto de Capital</t>
  </si>
  <si>
    <t>Amortización de la deuda y disminución de pasivos</t>
  </si>
  <si>
    <t>Pensiones y Jubilaciones</t>
  </si>
  <si>
    <t>Clasificador Funcional</t>
  </si>
  <si>
    <t>Gobierno</t>
  </si>
  <si>
    <t>Desarrollo Social</t>
  </si>
  <si>
    <t>Desarrollo Económico</t>
  </si>
  <si>
    <t>Turismo</t>
  </si>
  <si>
    <t>Otras No Clasificadas En Funciones Anteriores</t>
  </si>
  <si>
    <t>Clasificador Administrativo</t>
  </si>
  <si>
    <t>30000 Sector Público Municipal</t>
  </si>
  <si>
    <t xml:space="preserve">     31000 Sector Público No Financiero</t>
  </si>
  <si>
    <t xml:space="preserve">          31100 Gobierno General Municipal</t>
  </si>
  <si>
    <t xml:space="preserve">               31110 Gobierno Municipal</t>
  </si>
  <si>
    <t xml:space="preserve">                    31111 Organo Ejecutivo Municipal (Ayuntamiento)</t>
  </si>
  <si>
    <t>Clasificador Programático</t>
  </si>
  <si>
    <t>Clasificador</t>
  </si>
  <si>
    <t>E</t>
  </si>
  <si>
    <t>Prestación de Servicios Públicos</t>
  </si>
  <si>
    <t>G</t>
  </si>
  <si>
    <t>Regulación y supervisión</t>
  </si>
  <si>
    <t>I</t>
  </si>
  <si>
    <t>Gasto Federalizado</t>
  </si>
  <si>
    <t>J</t>
  </si>
  <si>
    <t>L</t>
  </si>
  <si>
    <t>Obligaciones de cumplimiento de resolución jurisdiccional</t>
  </si>
  <si>
    <t>M</t>
  </si>
  <si>
    <t>Apoyo al proceso presupuestario y para mejorar la eficiencia institucional</t>
  </si>
  <si>
    <t>O</t>
  </si>
  <si>
    <t>Apoyo a la función pública y al mejoramiento de la gestión</t>
  </si>
  <si>
    <t>T</t>
  </si>
  <si>
    <t>Aportaciones a la Seguridad Social</t>
  </si>
  <si>
    <t>N</t>
  </si>
  <si>
    <t>Desastres Naturales</t>
  </si>
  <si>
    <t>Clasificador por Fuente de Financiamiento</t>
  </si>
  <si>
    <t>Clasificador del Gasto</t>
  </si>
  <si>
    <t>GASTO SOCIAL</t>
  </si>
  <si>
    <t>GASTO ADMINISTRATIVO</t>
  </si>
  <si>
    <t>Transferencias Internas y Asignaciones al sector publico</t>
  </si>
  <si>
    <t>Subsidios y Subvenciones</t>
  </si>
  <si>
    <t>Ayudas Sociales</t>
  </si>
  <si>
    <t>Mobiliario y Equipo de Administración</t>
  </si>
  <si>
    <t>Mobiliario y Equipo educacional Recreativo</t>
  </si>
  <si>
    <t>Vehiculos y Equipo de Transporte</t>
  </si>
  <si>
    <t>Maquinaria, Otros Equipos y Herramientas</t>
  </si>
  <si>
    <t>Activos Intangibles</t>
  </si>
  <si>
    <t>Amortización de la Deuda Publica</t>
  </si>
  <si>
    <t>Intereses de la Deuda Publica</t>
  </si>
  <si>
    <t>Adeudos de Ejercicios Fiscales Anteriores (ADEFAS)</t>
  </si>
  <si>
    <t>MATERIALES Y SUMINITROS</t>
  </si>
  <si>
    <t>BIENES MUEBLES E INMUEBLES</t>
  </si>
  <si>
    <t>INVERSION PUBLICA</t>
  </si>
  <si>
    <t>DEUDA PUBLICA</t>
  </si>
  <si>
    <t>H</t>
  </si>
  <si>
    <t>Adeudos de ejercicios fiscales anteriores</t>
  </si>
  <si>
    <t>Asuntos financieros y hacendarios</t>
  </si>
  <si>
    <t>Protección ambiental</t>
  </si>
  <si>
    <t>Vivienda y servicios a la comunidad</t>
  </si>
  <si>
    <t>Salud</t>
  </si>
  <si>
    <t>Otros asuntos sociales</t>
  </si>
  <si>
    <t>Agropecuaria, silvicultura, pesca y caza</t>
  </si>
  <si>
    <t xml:space="preserve">Otras industrias y otros asuntos económicos </t>
  </si>
  <si>
    <t>Transacciones de la deuda pública / costo financiero de la deuda</t>
  </si>
  <si>
    <t>Legislación</t>
  </si>
  <si>
    <t>Coordinación de la política de gobierno</t>
  </si>
  <si>
    <t>Asuntos de orden público y de seguridad interior</t>
  </si>
  <si>
    <t>Recreación, cultura y otras manifestaciones sociales</t>
  </si>
  <si>
    <t>Educación</t>
  </si>
  <si>
    <t>Protección social</t>
  </si>
  <si>
    <t>Asuntos económicos, comerciales y laborales en general</t>
  </si>
  <si>
    <t>Etiqueta</t>
  </si>
  <si>
    <t xml:space="preserve">Clasificador </t>
  </si>
  <si>
    <t>NO ETIQUETADO</t>
  </si>
  <si>
    <t>RECURSOS FISCALES</t>
  </si>
  <si>
    <t>RECURSOS FEDERALES</t>
  </si>
  <si>
    <t>ETIQUETADO</t>
  </si>
  <si>
    <t>RECURSOS ESTATALES</t>
  </si>
  <si>
    <t xml:space="preserve">                    31121 Entidades Paraestatales y Fideicomisos No Empresariales y No Financieros</t>
  </si>
  <si>
    <t>Equipo e Intrumental Médico y de Laboratorio</t>
  </si>
  <si>
    <t>Costo por Coberturas</t>
  </si>
  <si>
    <t>TOTAL NO ETIQUETADO</t>
  </si>
  <si>
    <t>TOTAL ETIQUETADO</t>
  </si>
  <si>
    <t>Previsiones</t>
  </si>
  <si>
    <t>Al 31 de Marzo de 2018</t>
  </si>
  <si>
    <t>SECRETARÍA DE TESORERÍA Y FINANZAS</t>
  </si>
  <si>
    <t>DIRECCIÓN DE EGRESOS</t>
  </si>
  <si>
    <t>ESTADO DE CAMBIOS EN LA SITUACION FINANCIERA</t>
  </si>
  <si>
    <t>DEL 01 AL 31 DE MARZO DE 2018</t>
  </si>
  <si>
    <t>(PESOS)</t>
  </si>
  <si>
    <t>Concepto                                                                                                                                Origen                                                                        Aplicación</t>
  </si>
  <si>
    <t>MARZO</t>
  </si>
  <si>
    <t xml:space="preserve">Activo </t>
  </si>
  <si>
    <r>
      <rPr>
        <sz val="11"/>
        <rFont val="Arial"/>
        <family val="2"/>
      </rPr>
      <t xml:space="preserve">Activo Circulante                                                                                                                                     </t>
    </r>
    <r>
      <rPr>
        <vertAlign val="superscript"/>
        <sz val="11"/>
        <rFont val="Arial"/>
        <family val="2"/>
      </rPr>
      <t>$593,612,585.97</t>
    </r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</si>
  <si>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</si>
  <si>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</si>
  <si>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</si>
  <si>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</si>
  <si>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</si>
  <si>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</si>
  <si>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</si>
  <si>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 xml:space="preserve">Activo No Circulante 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</si>
  <si>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</si>
  <si>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</si>
  <si>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</si>
  <si>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</si>
  <si>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</si>
  <si>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</si>
  <si>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</si>
  <si>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</si>
  <si>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Pasivo                                                                                                                                                   </t>
  </si>
  <si>
    <t xml:space="preserve">Pasivo Circulante  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</si>
  <si>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</si>
  <si>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</si>
  <si>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</si>
  <si>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</si>
  <si>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</si>
  <si>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</si>
  <si>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</si>
  <si>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</si>
  <si>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Bajo protesta de decir verdad declaramos que los Estados Financieros y sus notas, son razonablemente correctos y son responsabilidad del emisor.</t>
  </si>
  <si>
    <t>Página 1 de 2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</si>
  <si>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</si>
  <si>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</si>
  <si>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</si>
  <si>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</si>
  <si>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</si>
  <si>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 y Bienes de Terceros en Garantía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</si>
  <si>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</si>
  <si>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</si>
  <si>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</si>
  <si>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</si>
  <si>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</si>
  <si>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Actualizaciones de la Hacienda / Patrimonio</t>
  </si>
  <si>
    <t>Hacienda Pública / Patrimonio Generado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</si>
  <si>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</si>
  <si>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</si>
  <si>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</si>
  <si>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</si>
  <si>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</si>
  <si>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Actualizacion de la Hacienda Pública /</t>
  </si>
  <si>
    <t>Patrimonio</t>
  </si>
  <si>
    <t>Resultado por Posición Monetaria</t>
  </si>
  <si>
    <t>Resultado Por Tenencia de Activos No Monetarios</t>
  </si>
  <si>
    <t>Página 2 de 2</t>
  </si>
  <si>
    <t>Municipio de Corregidora</t>
  </si>
  <si>
    <t>ESTADO DE SITUACIÓN FINANCIERA</t>
  </si>
  <si>
    <t>DEL 01 DE MARZO AL 31 DE MARZO DE 2018</t>
  </si>
  <si>
    <t>ACTIVO</t>
  </si>
  <si>
    <t>PASIVO</t>
  </si>
  <si>
    <t>Activo Circulante</t>
  </si>
  <si>
    <t>Pasivo Circulante</t>
  </si>
  <si>
    <t>Total de Activos Circulantes</t>
  </si>
  <si>
    <t>Activo No Circulante</t>
  </si>
  <si>
    <t>Total de Pasivos Circulantes</t>
  </si>
  <si>
    <t>Fondos y Bienes de Terceros en Garantía y/o Administración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</si>
  <si>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</si>
  <si>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</si>
  <si>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</si>
  <si>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</si>
  <si>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</si>
  <si>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</si>
  <si>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</si>
  <si>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Actualizaciones de la Hacienda Pública / Patrimonio</t>
  </si>
  <si>
    <t>Resultados del Ejercicio (Ahorro / Desahorro)</t>
  </si>
  <si>
    <t>Resultados de Ejercicios Anteriores</t>
  </si>
  <si>
    <t>Exceso o Insuficiencia en la Actualizacion de la Hacienda Pública / Patrimonio</t>
  </si>
  <si>
    <t>Resultado por Tenencia de Activos No Monetarios</t>
  </si>
  <si>
    <t>Total Hacienda Pública / Patromonio</t>
  </si>
  <si>
    <t>Total de Pasivo  y Hacienda Pública / Patrimonio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</si>
  <si>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</si>
  <si>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</si>
  <si>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</si>
  <si>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</si>
  <si>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</si>
  <si>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</si>
  <si>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          Corto Plazo</t>
  </si>
  <si>
    <t xml:space="preserve">     Deuda Interna</t>
  </si>
  <si>
    <t xml:space="preserve">          Instituciones de Crédito</t>
  </si>
  <si>
    <t>Moneda Nacional</t>
  </si>
  <si>
    <t>BANCO MERCANTIL DEL NORTE, S.A.</t>
  </si>
  <si>
    <t xml:space="preserve">          Títulos y Valores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</si>
  <si>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</si>
  <si>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</si>
  <si>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</si>
  <si>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</t>
  </si>
  <si>
    <t xml:space="preserve">     Subtotal Corto Plazo</t>
  </si>
  <si>
    <t xml:space="preserve">          Largo Plazo</t>
  </si>
  <si>
    <t xml:space="preserve">     Subtotal Largo Plazo</t>
  </si>
  <si>
    <t>Otros Pasivos</t>
  </si>
  <si>
    <t xml:space="preserve">     Total Deuda y Otros Pasivos</t>
  </si>
  <si>
    <t>ESTADO DE ANALÍTICO DEL ACTIVO</t>
  </si>
  <si>
    <t>Cuenta Contable</t>
  </si>
  <si>
    <t>Saldo Inicial (SI)</t>
  </si>
  <si>
    <t>Cargos del Periodo</t>
  </si>
  <si>
    <t>Abonos del Periodo</t>
  </si>
  <si>
    <t>Saldo Final (SF)</t>
  </si>
  <si>
    <t>Variacion del Periodo (SI-SF)</t>
  </si>
  <si>
    <t>ACTIVO CIRCULANTE</t>
  </si>
  <si>
    <t>1.1.1</t>
  </si>
  <si>
    <t>1.1.2</t>
  </si>
  <si>
    <t>1.1.3</t>
  </si>
  <si>
    <t>1.1.4</t>
  </si>
  <si>
    <t>1.1.5</t>
  </si>
  <si>
    <t>1.1.6</t>
  </si>
  <si>
    <t>1.1.9</t>
  </si>
  <si>
    <t>ACTIVO NO CIRCULANTE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</si>
  <si>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</si>
  <si>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</si>
  <si>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</si>
  <si>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</si>
  <si>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</si>
  <si>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</si>
  <si>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</si>
  <si>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</si>
  <si>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</si>
  <si>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ESTADO DE ACTIVIDADES</t>
  </si>
  <si>
    <t>INGRESOS Y OTROS BENEFICIOS</t>
  </si>
  <si>
    <t>Ingresos de la Gestión</t>
  </si>
  <si>
    <t xml:space="preserve">     Impuestos</t>
  </si>
  <si>
    <t>Cuotas y Aportaciones de Seguridad Social</t>
  </si>
  <si>
    <t xml:space="preserve">     Contribuciones de Mejoras</t>
  </si>
  <si>
    <t xml:space="preserve">     Derechos</t>
  </si>
  <si>
    <t xml:space="preserve">     Productos de Tipo Corriente</t>
  </si>
  <si>
    <t xml:space="preserve">     Aprovechamientos de Tipo Corriente</t>
  </si>
  <si>
    <t xml:space="preserve">     Ingresos por Venta de Bienes y Servicios</t>
  </si>
  <si>
    <t>Ingresos no comprendidos en las Fracciones de la Ley de Ingresos Causados en Ejercicios Fiscales Ant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</si>
  <si>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</si>
  <si>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</si>
  <si>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</si>
  <si>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</si>
  <si>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     Ingresos Financieros</t>
  </si>
  <si>
    <t xml:space="preserve">     Incremento por Variacion de Inventarios</t>
  </si>
  <si>
    <t xml:space="preserve">     Disminucion del Exceso de Estimaciones por Perdida o Deterioro u Obsolescencia</t>
  </si>
  <si>
    <t>Disminución del Exceso de Provisiones</t>
  </si>
  <si>
    <t xml:space="preserve">     Otros Ingresos y Beneficios Varios</t>
  </si>
  <si>
    <t>Total de Ingresos y Otros Beneficios</t>
  </si>
  <si>
    <t>GASTOS Y OTRAS PERDIDAS</t>
  </si>
  <si>
    <t>Gastos de funcionamiento</t>
  </si>
  <si>
    <t xml:space="preserve">     Sevicios Personales</t>
  </si>
  <si>
    <t xml:space="preserve">     Materiales y Suministros</t>
  </si>
  <si>
    <t xml:space="preserve">     Servicios Generales</t>
  </si>
  <si>
    <t>Trasferencias, Asignaciones, Subsidios y Otras Ayudas</t>
  </si>
  <si>
    <t xml:space="preserve">     Transferencias Internas y Asignaciones al Sector Publico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</si>
  <si>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</si>
  <si>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</si>
  <si>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</si>
  <si>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</si>
  <si>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Trasnferencias a Fideicomisos, Mandatos y Contratos Analogos</t>
  </si>
  <si>
    <t xml:space="preserve">     Transferencias a la Seguridad Social</t>
  </si>
  <si>
    <t xml:space="preserve">     Donativos</t>
  </si>
  <si>
    <t xml:space="preserve">     Transferecias al Exterior</t>
  </si>
  <si>
    <t xml:space="preserve">     Participaciones</t>
  </si>
  <si>
    <t xml:space="preserve">     Aportaciones</t>
  </si>
  <si>
    <t xml:space="preserve">     Convenios</t>
  </si>
  <si>
    <t>Intereses, Comisiones y Otros Gastos de la Deuda Publica</t>
  </si>
  <si>
    <t>Comisiones de la Deuda Publica</t>
  </si>
  <si>
    <t>Gastos de la Deuda Publica</t>
  </si>
  <si>
    <t>Costo por Cobertura</t>
  </si>
  <si>
    <t>Apoyos Financieros</t>
  </si>
  <si>
    <t>Otros Gastos y Perdidas Extraordinarias</t>
  </si>
  <si>
    <t xml:space="preserve">     Estimaciones, Depreciaciones, Deterioros, Obsolescencias y Amortizaciones</t>
  </si>
  <si>
    <t>Provisiones</t>
  </si>
  <si>
    <t xml:space="preserve">     Disminucion de Inventarios</t>
  </si>
  <si>
    <t xml:space="preserve">     Aumento por Insuficiencia de Estimaciones por Perdida o Deterioro y Obsolescencia</t>
  </si>
  <si>
    <t>Aumento por Insuficiencia de Provisiones</t>
  </si>
  <si>
    <t xml:space="preserve">     Otros Gastos</t>
  </si>
  <si>
    <t>Inversión Pública</t>
  </si>
  <si>
    <t>Total de Gastos Y Otras Perdidas</t>
  </si>
  <si>
    <t>Resultado del Ejercicio Ahorro/Desahorro</t>
  </si>
  <si>
    <t>ESTADO DE FLUJOS DE EFECTIVO</t>
  </si>
  <si>
    <t>FEBRERO</t>
  </si>
  <si>
    <t>Flujos de Efectivo de las Actividades de Operación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</si>
  <si>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</si>
  <si>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</si>
  <si>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</si>
  <si>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</si>
  <si>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</si>
  <si>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</si>
  <si>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</si>
  <si>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Ingresos No Comprendidos en las Fracc de la Ley de Ing Causados en Ejerc Ant Pend de Liq de Pgo</t>
  </si>
  <si>
    <t>Transferencias, Asignaciones y Subsidios y Otras ayudas</t>
  </si>
  <si>
    <t>Otros Origenes de Operación</t>
  </si>
  <si>
    <t>Aplicacion</t>
  </si>
  <si>
    <t>Materiales y Suministros</t>
  </si>
  <si>
    <t>Servicios Personales</t>
  </si>
  <si>
    <t>Servicios Generales</t>
  </si>
  <si>
    <t>Transferencias, Asignaciones, Subsidios y Otras Ayudas</t>
  </si>
  <si>
    <t xml:space="preserve">     Transferencias al resto del Sector Publico</t>
  </si>
  <si>
    <t xml:space="preserve">     Transferencias a Fideicomisos, Mandatos y Contratos Analogos</t>
  </si>
  <si>
    <t xml:space="preserve">     Transferencias al Exterior</t>
  </si>
  <si>
    <t>Otras Aplicaciones de Operación</t>
  </si>
  <si>
    <t>Flujos netos de Efectivo por Actividades de Operacion</t>
  </si>
  <si>
    <t>Flujos de Efectivo de las Actividades de Inversion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</si>
  <si>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</si>
  <si>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</si>
  <si>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</si>
  <si>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</si>
  <si>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</si>
  <si>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</si>
  <si>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</si>
  <si>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</si>
  <si>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</si>
  <si>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</si>
  <si>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</si>
  <si>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</si>
  <si>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</si>
  <si>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</si>
  <si>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Nombre del Ente Público</t>
  </si>
  <si>
    <t>Estado de Variación en la Hacienda Pública</t>
  </si>
  <si>
    <t>Del 01-03-2018 al 31-03-2018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</si>
  <si>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</si>
  <si>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</si>
  <si>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</si>
  <si>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</si>
  <si>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Febrero 2018</t>
  </si>
  <si>
    <t>Actualización de la Hacienda Pública/Patrimonio</t>
  </si>
  <si>
    <t>Hacienda Pública / Patrimonio Generado Neto de Febrero 2018</t>
  </si>
  <si>
    <t>Resultados del Ejercicio (Ahorro/Desahorro)</t>
  </si>
  <si>
    <t>Exceso o Insuficiencia en la Actualización de la Hacienda Pública / Patrimonio Neto de Febrero 2018</t>
  </si>
  <si>
    <t>Resultado por Tenencia de Activos no Monetarios</t>
  </si>
  <si>
    <t>Hacienda Pública / Patrimonio Neto Final de Febrero 2018</t>
  </si>
  <si>
    <t>Cambios en la Hacienda Pública / Patrimonio Contribuido Neto de Marzo 2018</t>
  </si>
  <si>
    <t>Variaciones de la Hacienda Pública / Patrimonio Generado Neto de Marzo 2018</t>
  </si>
  <si>
    <t>Cambios en el Exceso o Insuficiencia en la Actualización de la Hacienda Pública / Patrimonio Neto de Marzo 2018</t>
  </si>
  <si>
    <t>Hacienda Pública / Patrimonio Neto Final de Marzo 2018</t>
  </si>
  <si>
    <t xml:space="preserve">EATADO ANALITICO DE LA DEUDA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</si>
</sst>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_-* #,##0.0_-;\-* #,##0.0_-;_-* &quot;-&quot;??_-;_-@_-"/>
    <numFmt numFmtId="165" formatCode="\$#,##0.00"/>
    <numFmt numFmtId="166" formatCode="\$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"/>
      <color indexed="8"/>
      <name val="MS Sans Serif"/>
      <family val="2"/>
    </font>
    <font>
      <sz val="8"/>
      <color indexed="8"/>
      <name val="Century Gothic"/>
      <family val="2"/>
    </font>
    <font>
      <b/>
      <sz val="8"/>
      <color indexed="62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9"/>
      <name val="Century Gothic"/>
      <family val="2"/>
    </font>
    <font>
      <sz val="8"/>
      <color theme="1"/>
      <name val="Calibri"/>
      <family val="2"/>
      <scheme val="minor"/>
    </font>
    <font>
      <i/>
      <u/>
      <sz val="8"/>
      <color theme="1"/>
      <name val="Century Gothic"/>
      <family val="2"/>
    </font>
    <font>
      <sz val="8"/>
      <name val="Century Gothic"/>
      <family val="2"/>
    </font>
    <font>
      <sz val="10"/>
      <color rgb="FF000000"/>
      <name val="Times New Roman"/>
      <charset val="204"/>
    </font>
    <font>
      <sz val="9.5"/>
      <color theme="0" tint="-0.499984740745262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vertAlign val="superscript"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2" fillId="0" borderId="0"/>
  </cellStyleXfs>
  <cellXfs count="165">
    <xf numFmtId="0" fontId="0" fillId="0" borderId="0" xfId="0"/>
    <xf numFmtId="0" fontId="4" fillId="2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6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right" wrapText="1"/>
    </xf>
    <xf numFmtId="0" fontId="6" fillId="3" borderId="9" xfId="0" applyFont="1" applyFill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" fontId="8" fillId="4" borderId="10" xfId="0" applyNumberFormat="1" applyFont="1" applyFill="1" applyBorder="1" applyAlignment="1">
      <alignment horizontal="right"/>
    </xf>
    <xf numFmtId="43" fontId="9" fillId="0" borderId="0" xfId="1" applyFont="1"/>
    <xf numFmtId="43" fontId="0" fillId="0" borderId="0" xfId="1" applyFont="1"/>
    <xf numFmtId="0" fontId="10" fillId="0" borderId="0" xfId="0" applyFont="1" applyBorder="1" applyAlignment="1">
      <alignment horizontal="left" vertical="center"/>
    </xf>
    <xf numFmtId="0" fontId="9" fillId="0" borderId="0" xfId="0" applyFont="1"/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4" fontId="9" fillId="0" borderId="0" xfId="1" applyNumberFormat="1" applyFont="1"/>
    <xf numFmtId="4" fontId="0" fillId="0" borderId="0" xfId="0" applyNumberFormat="1"/>
    <xf numFmtId="0" fontId="6" fillId="3" borderId="9" xfId="0" applyFont="1" applyFill="1" applyBorder="1" applyAlignment="1">
      <alignment wrapText="1"/>
    </xf>
    <xf numFmtId="0" fontId="6" fillId="3" borderId="9" xfId="0" applyFont="1" applyFill="1" applyBorder="1" applyAlignment="1"/>
    <xf numFmtId="43" fontId="0" fillId="0" borderId="0" xfId="0" applyNumberFormat="1"/>
    <xf numFmtId="43" fontId="8" fillId="4" borderId="10" xfId="0" applyNumberFormat="1" applyFont="1" applyFill="1" applyBorder="1" applyAlignment="1">
      <alignment horizontal="right"/>
    </xf>
    <xf numFmtId="164" fontId="0" fillId="0" borderId="0" xfId="0" applyNumberFormat="1"/>
    <xf numFmtId="0" fontId="6" fillId="3" borderId="13" xfId="0" applyFont="1" applyFill="1" applyBorder="1" applyAlignment="1">
      <alignment horizontal="center" wrapText="1"/>
    </xf>
    <xf numFmtId="4" fontId="6" fillId="0" borderId="9" xfId="0" applyNumberFormat="1" applyFont="1" applyFill="1" applyBorder="1" applyAlignment="1">
      <alignment horizontal="right"/>
    </xf>
    <xf numFmtId="0" fontId="6" fillId="3" borderId="11" xfId="0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wrapText="1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43" fontId="9" fillId="0" borderId="0" xfId="1" applyNumberFormat="1" applyFont="1"/>
    <xf numFmtId="43" fontId="7" fillId="0" borderId="9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wrapText="1"/>
    </xf>
    <xf numFmtId="0" fontId="6" fillId="3" borderId="9" xfId="0" applyFont="1" applyFill="1" applyBorder="1" applyAlignment="1">
      <alignment horizontal="center" wrapText="1"/>
    </xf>
    <xf numFmtId="43" fontId="8" fillId="4" borderId="10" xfId="1" applyFont="1" applyFill="1" applyBorder="1" applyAlignment="1">
      <alignment horizontal="right"/>
    </xf>
    <xf numFmtId="43" fontId="11" fillId="0" borderId="9" xfId="1" applyFont="1" applyFill="1" applyBorder="1" applyAlignment="1">
      <alignment horizontal="right"/>
    </xf>
    <xf numFmtId="43" fontId="6" fillId="0" borderId="9" xfId="1" applyFont="1" applyFill="1" applyBorder="1" applyAlignment="1">
      <alignment horizontal="right"/>
    </xf>
    <xf numFmtId="43" fontId="7" fillId="0" borderId="9" xfId="1" applyFont="1" applyBorder="1" applyAlignment="1">
      <alignment horizontal="right"/>
    </xf>
    <xf numFmtId="43" fontId="6" fillId="3" borderId="9" xfId="1" applyNumberFormat="1" applyFont="1" applyFill="1" applyBorder="1" applyAlignment="1">
      <alignment horizontal="right" wrapText="1"/>
    </xf>
    <xf numFmtId="43" fontId="7" fillId="0" borderId="0" xfId="0" applyNumberFormat="1" applyFont="1" applyBorder="1" applyAlignment="1">
      <alignment horizontal="right"/>
    </xf>
    <xf numFmtId="43" fontId="8" fillId="4" borderId="10" xfId="1" applyNumberFormat="1" applyFont="1" applyFill="1" applyBorder="1" applyAlignment="1">
      <alignment horizontal="right"/>
    </xf>
    <xf numFmtId="43" fontId="6" fillId="3" borderId="9" xfId="1" applyNumberFormat="1" applyFont="1" applyFill="1" applyBorder="1" applyAlignment="1">
      <alignment wrapText="1"/>
    </xf>
    <xf numFmtId="4" fontId="11" fillId="0" borderId="9" xfId="0" applyNumberFormat="1" applyFont="1" applyFill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3" fontId="2" fillId="3" borderId="9" xfId="0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0" fillId="5" borderId="0" xfId="0" applyFill="1"/>
    <xf numFmtId="43" fontId="2" fillId="0" borderId="9" xfId="1" applyFont="1" applyBorder="1" applyAlignment="1">
      <alignment horizontal="right"/>
    </xf>
    <xf numFmtId="43" fontId="6" fillId="3" borderId="9" xfId="1" applyFont="1" applyFill="1" applyBorder="1" applyAlignment="1">
      <alignment horizontal="right" wrapText="1"/>
    </xf>
    <xf numFmtId="0" fontId="12" fillId="0" borderId="0" xfId="3" applyFill="1" applyBorder="1" applyAlignment="1">
      <alignment horizontal="left" vertical="top"/>
    </xf>
    <xf numFmtId="0" fontId="12" fillId="6" borderId="0" xfId="3" applyFill="1" applyBorder="1" applyAlignment="1">
      <alignment horizontal="left" vertical="top"/>
    </xf>
    <xf numFmtId="0" fontId="15" fillId="0" borderId="9" xfId="3" applyFont="1" applyFill="1" applyBorder="1" applyAlignment="1">
      <alignment horizontal="right" vertical="top" wrapText="1" indent="2"/>
    </xf>
    <xf numFmtId="0" fontId="15" fillId="0" borderId="0" xfId="3" applyFont="1" applyFill="1" applyBorder="1" applyAlignment="1">
      <alignment horizontal="left" vertical="top" wrapText="1"/>
    </xf>
    <xf numFmtId="166" fontId="18" fillId="0" borderId="0" xfId="3" applyNumberFormat="1" applyFont="1" applyFill="1" applyBorder="1" applyAlignment="1">
      <alignment vertical="top" shrinkToFit="1"/>
    </xf>
    <xf numFmtId="166" fontId="18" fillId="0" borderId="0" xfId="3" applyNumberFormat="1" applyFont="1" applyFill="1" applyBorder="1" applyAlignment="1">
      <alignment horizontal="right" vertical="top" indent="5" shrinkToFit="1"/>
    </xf>
    <xf numFmtId="166" fontId="18" fillId="0" borderId="0" xfId="3" applyNumberFormat="1" applyFont="1" applyFill="1" applyBorder="1" applyAlignment="1">
      <alignment horizontal="right" vertical="top" shrinkToFit="1"/>
    </xf>
    <xf numFmtId="0" fontId="18" fillId="0" borderId="0" xfId="3" applyFont="1" applyFill="1" applyBorder="1" applyAlignment="1">
      <alignment horizontal="left" vertical="top"/>
    </xf>
    <xf numFmtId="0" fontId="18" fillId="0" borderId="0" xfId="3" applyFont="1" applyFill="1" applyBorder="1" applyAlignment="1">
      <alignment horizontal="right" vertical="top"/>
    </xf>
    <xf numFmtId="8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9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justify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43" fontId="22" fillId="0" borderId="14" xfId="1" applyFont="1" applyBorder="1" applyAlignment="1">
      <alignment horizontal="center" vertical="center" wrapText="1"/>
    </xf>
    <xf numFmtId="43" fontId="22" fillId="8" borderId="14" xfId="1" applyFont="1" applyFill="1" applyBorder="1" applyAlignment="1">
      <alignment horizontal="center" vertical="center" wrapText="1"/>
    </xf>
    <xf numFmtId="43" fontId="22" fillId="8" borderId="14" xfId="1" applyFont="1" applyFill="1" applyBorder="1" applyAlignment="1">
      <alignment horizontal="center" vertical="center"/>
    </xf>
    <xf numFmtId="43" fontId="22" fillId="0" borderId="14" xfId="1" applyFont="1" applyBorder="1" applyAlignment="1">
      <alignment horizontal="center" vertical="center"/>
    </xf>
    <xf numFmtId="0" fontId="21" fillId="2" borderId="14" xfId="0" applyFont="1" applyFill="1" applyBorder="1" applyAlignment="1">
      <alignment horizontal="justify" vertical="center"/>
    </xf>
    <xf numFmtId="43" fontId="21" fillId="0" borderId="14" xfId="1" applyFont="1" applyBorder="1" applyAlignment="1">
      <alignment horizontal="center" vertical="center" wrapText="1"/>
    </xf>
    <xf numFmtId="43" fontId="21" fillId="8" borderId="14" xfId="1" applyFont="1" applyFill="1" applyBorder="1" applyAlignment="1">
      <alignment horizontal="center" vertical="center" wrapText="1"/>
    </xf>
    <xf numFmtId="43" fontId="21" fillId="8" borderId="14" xfId="1" applyFont="1" applyFill="1" applyBorder="1" applyAlignment="1">
      <alignment horizontal="center" vertical="center"/>
    </xf>
    <xf numFmtId="43" fontId="22" fillId="0" borderId="14" xfId="1" applyFont="1" applyBorder="1" applyAlignment="1">
      <alignment horizontal="justify" vertical="center" wrapText="1"/>
    </xf>
    <xf numFmtId="43" fontId="22" fillId="0" borderId="14" xfId="1" applyFont="1" applyBorder="1" applyAlignment="1">
      <alignment horizontal="justify" vertical="center"/>
    </xf>
    <xf numFmtId="43" fontId="21" fillId="0" borderId="14" xfId="1" applyFont="1" applyBorder="1" applyAlignment="1">
      <alignment horizontal="center" vertical="center"/>
    </xf>
    <xf numFmtId="0" fontId="22" fillId="0" borderId="14" xfId="0" applyFont="1" applyBorder="1" applyAlignment="1">
      <alignment horizontal="justify" vertical="center"/>
    </xf>
    <xf numFmtId="0" fontId="21" fillId="0" borderId="14" xfId="0" applyFont="1" applyBorder="1" applyAlignment="1">
      <alignment horizontal="justify" vertical="center"/>
    </xf>
    <xf numFmtId="0" fontId="22" fillId="0" borderId="14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43" fontId="22" fillId="0" borderId="10" xfId="1" applyFont="1" applyBorder="1" applyAlignment="1">
      <alignment horizontal="center" vertical="center" wrapText="1"/>
    </xf>
    <xf numFmtId="43" fontId="22" fillId="0" borderId="10" xfId="1" applyFont="1" applyBorder="1" applyAlignment="1">
      <alignment horizontal="center" vertic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8" fontId="0" fillId="0" borderId="9" xfId="0" applyNumberFormat="1" applyBorder="1"/>
    <xf numFmtId="0" fontId="23" fillId="10" borderId="9" xfId="0" applyFont="1" applyFill="1" applyBorder="1"/>
    <xf numFmtId="0" fontId="23" fillId="0" borderId="0" xfId="0" applyFont="1"/>
    <xf numFmtId="0" fontId="12" fillId="0" borderId="9" xfId="3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right" vertical="top" wrapText="1" indent="2"/>
    </xf>
    <xf numFmtId="0" fontId="12" fillId="0" borderId="9" xfId="3" applyFill="1" applyBorder="1" applyAlignment="1">
      <alignment horizontal="left" vertical="top"/>
    </xf>
    <xf numFmtId="0" fontId="17" fillId="0" borderId="9" xfId="3" applyFont="1" applyFill="1" applyBorder="1" applyAlignment="1">
      <alignment vertical="top" wrapText="1"/>
    </xf>
    <xf numFmtId="165" fontId="18" fillId="0" borderId="9" xfId="3" applyNumberFormat="1" applyFont="1" applyFill="1" applyBorder="1" applyAlignment="1">
      <alignment vertical="top" wrapText="1"/>
    </xf>
    <xf numFmtId="165" fontId="18" fillId="0" borderId="9" xfId="3" applyNumberFormat="1" applyFont="1" applyFill="1" applyBorder="1" applyAlignment="1">
      <alignment horizontal="right" vertical="top" indent="5" shrinkToFit="1"/>
    </xf>
    <xf numFmtId="0" fontId="15" fillId="0" borderId="9" xfId="3" applyFont="1" applyFill="1" applyBorder="1" applyAlignment="1">
      <alignment horizontal="left" vertical="top" wrapText="1"/>
    </xf>
    <xf numFmtId="165" fontId="18" fillId="0" borderId="9" xfId="3" applyNumberFormat="1" applyFont="1" applyFill="1" applyBorder="1" applyAlignment="1">
      <alignment vertical="top" shrinkToFit="1"/>
    </xf>
    <xf numFmtId="165" fontId="18" fillId="0" borderId="9" xfId="3" applyNumberFormat="1" applyFont="1" applyFill="1" applyBorder="1" applyAlignment="1">
      <alignment horizontal="right" vertical="top" shrinkToFit="1"/>
    </xf>
    <xf numFmtId="165" fontId="18" fillId="0" borderId="9" xfId="3" applyNumberFormat="1" applyFont="1" applyFill="1" applyBorder="1" applyAlignment="1">
      <alignment horizontal="left" vertical="top" indent="5" shrinkToFit="1"/>
    </xf>
    <xf numFmtId="166" fontId="18" fillId="0" borderId="9" xfId="3" applyNumberFormat="1" applyFont="1" applyFill="1" applyBorder="1" applyAlignment="1">
      <alignment vertical="top" shrinkToFit="1"/>
    </xf>
    <xf numFmtId="166" fontId="18" fillId="0" borderId="9" xfId="3" applyNumberFormat="1" applyFont="1" applyFill="1" applyBorder="1" applyAlignment="1">
      <alignment horizontal="right" vertical="top" indent="5" shrinkToFit="1"/>
    </xf>
    <xf numFmtId="166" fontId="18" fillId="0" borderId="9" xfId="3" applyNumberFormat="1" applyFont="1" applyFill="1" applyBorder="1" applyAlignment="1">
      <alignment horizontal="right" vertical="top" shrinkToFit="1"/>
    </xf>
    <xf numFmtId="0" fontId="16" fillId="0" borderId="9" xfId="3" applyFont="1" applyFill="1" applyBorder="1" applyAlignment="1">
      <alignment horizontal="left" vertical="top" wrapText="1"/>
    </xf>
    <xf numFmtId="165" fontId="18" fillId="0" borderId="9" xfId="3" applyNumberFormat="1" applyFont="1" applyFill="1" applyBorder="1" applyAlignment="1">
      <alignment horizontal="right" vertical="center" indent="5" shrinkToFit="1"/>
    </xf>
    <xf numFmtId="165" fontId="18" fillId="0" borderId="9" xfId="3" applyNumberFormat="1" applyFont="1" applyFill="1" applyBorder="1" applyAlignment="1">
      <alignment horizontal="right" vertical="center" shrinkToFit="1"/>
    </xf>
    <xf numFmtId="165" fontId="18" fillId="0" borderId="9" xfId="3" applyNumberFormat="1" applyFont="1" applyFill="1" applyBorder="1" applyAlignment="1">
      <alignment horizontal="left" vertical="top" indent="6" shrinkToFit="1"/>
    </xf>
    <xf numFmtId="0" fontId="18" fillId="0" borderId="9" xfId="3" applyFont="1" applyFill="1" applyBorder="1" applyAlignment="1">
      <alignment vertical="top" wrapText="1"/>
    </xf>
    <xf numFmtId="0" fontId="19" fillId="0" borderId="9" xfId="3" applyFont="1" applyFill="1" applyBorder="1" applyAlignment="1">
      <alignment vertical="top" wrapText="1"/>
    </xf>
    <xf numFmtId="0" fontId="22" fillId="9" borderId="1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0" borderId="0" xfId="3" applyFont="1" applyFill="1" applyBorder="1" applyAlignment="1">
      <alignment horizontal="center" vertical="top"/>
    </xf>
    <xf numFmtId="0" fontId="24" fillId="0" borderId="0" xfId="3" applyFont="1" applyFill="1" applyBorder="1" applyAlignment="1">
      <alignment horizontal="center" vertical="top"/>
    </xf>
    <xf numFmtId="0" fontId="13" fillId="0" borderId="0" xfId="3" applyFont="1" applyFill="1" applyBorder="1" applyAlignment="1">
      <alignment horizontal="center" vertical="top"/>
    </xf>
    <xf numFmtId="0" fontId="25" fillId="7" borderId="9" xfId="3" applyFont="1" applyFill="1" applyBorder="1" applyAlignment="1">
      <alignment horizontal="left" vertical="top" wrapText="1" indent="22"/>
    </xf>
    <xf numFmtId="0" fontId="14" fillId="7" borderId="9" xfId="3" applyFont="1" applyFill="1" applyBorder="1" applyAlignment="1">
      <alignment horizontal="left" vertical="top" wrapText="1" indent="22"/>
    </xf>
    <xf numFmtId="0" fontId="15" fillId="7" borderId="9" xfId="3" applyFont="1" applyFill="1" applyBorder="1" applyAlignment="1">
      <alignment horizontal="left" vertical="top" wrapText="1" indent="22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wrapText="1"/>
    </xf>
    <xf numFmtId="0" fontId="6" fillId="3" borderId="9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9" xfId="0" applyFont="1" applyBorder="1"/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8" borderId="9" xfId="0" applyFont="1" applyFill="1" applyBorder="1"/>
    <xf numFmtId="0" fontId="23" fillId="0" borderId="0" xfId="0" applyFont="1" applyAlignment="1">
      <alignment wrapText="1"/>
    </xf>
    <xf numFmtId="0" fontId="23" fillId="8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horizontal="center" wrapText="1"/>
    </xf>
  </cellXfs>
  <cellStyles count="4">
    <cellStyle name="Millares" xfId="1" builtinId="3"/>
    <cellStyle name="Normal" xfId="0" builtinId="0"/>
    <cellStyle name="Normal 2" xfId="3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226219</xdr:colOff>
      <xdr:row>2</xdr:row>
      <xdr:rowOff>66160</xdr:rowOff>
    </xdr:from>
    <xdr:to>
      <xdr:col>1</xdr:col>
      <xdr:colOff>1393031</xdr:colOff>
      <xdr:row>4</xdr:row>
      <xdr:rowOff>453165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988219" y="447160"/>
          <a:ext cx="1166812" cy="768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314325</xdr:colOff>
      <xdr:row>5</xdr:row>
      <xdr:rowOff>88834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9050" y="1905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</xdr:rowOff>
    </xdr:from>
    <xdr:to>
      <xdr:col>1</xdr:col>
      <xdr:colOff>771525</xdr:colOff>
      <xdr:row>5</xdr:row>
      <xdr:rowOff>88834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76200" y="1905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295275</xdr:colOff>
      <xdr:row>5</xdr:row>
      <xdr:rowOff>88834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1905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1</xdr:col>
      <xdr:colOff>457200</xdr:colOff>
      <xdr:row>5</xdr:row>
      <xdr:rowOff>98359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95250" y="28575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695325</xdr:colOff>
      <xdr:row>5</xdr:row>
      <xdr:rowOff>117409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47625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304800</xdr:colOff>
      <xdr:row>5</xdr:row>
      <xdr:rowOff>117409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9525" y="47625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57150</xdr:rowOff>
    </xdr:from>
    <xdr:to>
      <xdr:col>0</xdr:col>
      <xdr:colOff>1476375</xdr:colOff>
      <xdr:row>5</xdr:row>
      <xdr:rowOff>165034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419100" y="24765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1057275</xdr:colOff>
      <xdr:row>6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38100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1076325</xdr:colOff>
      <xdr:row>5</xdr:row>
      <xdr:rowOff>126934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571500" y="20955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1057275</xdr:colOff>
      <xdr:row>5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38100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1057275</xdr:colOff>
      <xdr:row>5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19050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143719</xdr:rowOff>
    </xdr:from>
    <xdr:to>
      <xdr:col>0</xdr:col>
      <xdr:colOff>723899</xdr:colOff>
      <xdr:row>4</xdr:row>
      <xdr:rowOff>175403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47625" y="143719"/>
          <a:ext cx="676274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0</xdr:col>
      <xdr:colOff>714374</xdr:colOff>
      <xdr:row>5</xdr:row>
      <xdr:rowOff>12634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38100" y="161925"/>
          <a:ext cx="676274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762000</xdr:colOff>
      <xdr:row>5</xdr:row>
      <xdr:rowOff>136459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66675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1 (2)"/>
    </sheetNames>
    <sheetDataSet>
      <sheetData sheetId="0"/>
      <sheetData sheetId="1">
        <row r="14">
          <cell r="B14">
            <v>0</v>
          </cell>
          <cell r="D14">
            <v>651515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48"/>
  <sheetViews>
    <sheetView zoomScale="80" zoomScaleNormal="80" zoomScaleSheetLayoutView="50" workbookViewId="0">
      <selection activeCell="B6" sqref="B6"/>
    </sheetView>
  </sheetViews>
  <sheetFormatPr baseColWidth="10" defaultRowHeight="15" x14ac:dyDescent="0.25"/>
  <cols>
    <col min="2" max="2" width="56.140625" style="90" customWidth="1"/>
    <col min="3" max="3" width="26.140625" style="90" customWidth="1"/>
    <col min="4" max="4" width="27.28515625" style="90" customWidth="1"/>
    <col min="5" max="5" width="29" style="90" customWidth="1"/>
    <col min="6" max="6" width="19.140625" style="90" customWidth="1"/>
    <col min="7" max="7" width="17.85546875" style="90" bestFit="1" customWidth="1"/>
  </cols>
  <sheetData>
    <row r="3" spans="2:7" x14ac:dyDescent="0.25">
      <c r="B3" s="116" t="s">
        <v>353</v>
      </c>
      <c r="C3" s="117"/>
      <c r="D3" s="117"/>
      <c r="E3" s="117"/>
      <c r="F3" s="117"/>
      <c r="G3" s="118"/>
    </row>
    <row r="4" spans="2:7" x14ac:dyDescent="0.25">
      <c r="B4" s="119" t="s">
        <v>354</v>
      </c>
      <c r="C4" s="120"/>
      <c r="D4" s="120"/>
      <c r="E4" s="120"/>
      <c r="F4" s="120"/>
      <c r="G4" s="121"/>
    </row>
    <row r="5" spans="2:7" ht="40.5" customHeight="1" x14ac:dyDescent="0.25">
      <c r="B5" s="122" t="s">
        <v>355</v>
      </c>
      <c r="C5" s="123"/>
      <c r="D5" s="123"/>
      <c r="E5" s="123"/>
      <c r="F5" s="123"/>
      <c r="G5" s="124"/>
    </row>
    <row r="6" spans="2:7" ht="63.75" x14ac:dyDescent="0.25">
      <c r="B6" s="67" t="s">
        <v>44</v>
      </c>
      <c r="C6" s="68" t="s">
        <v>175</v>
      </c>
      <c r="D6" s="68" t="s">
        <v>356</v>
      </c>
      <c r="E6" s="68" t="s">
        <v>357</v>
      </c>
      <c r="F6" s="68" t="s">
        <v>358</v>
      </c>
      <c r="G6" s="69" t="s">
        <v>359</v>
      </c>
    </row>
    <row r="7" spans="2:7" x14ac:dyDescent="0.25">
      <c r="B7" s="70"/>
      <c r="C7" s="71"/>
      <c r="D7" s="71"/>
      <c r="E7" s="71"/>
      <c r="F7" s="72"/>
      <c r="G7" s="72"/>
    </row>
    <row r="8" spans="2:7" ht="25.5" x14ac:dyDescent="0.25">
      <c r="B8" s="70" t="s">
        <v>360</v>
      </c>
      <c r="C8" s="73">
        <f>SUM(C9:C11)</f>
        <v>430754954.56999999</v>
      </c>
      <c r="D8" s="74"/>
      <c r="E8" s="74"/>
      <c r="F8" s="75"/>
      <c r="G8" s="76">
        <f>SUM(C8)</f>
        <v>430754954.56999999</v>
      </c>
    </row>
    <row r="9" spans="2:7" x14ac:dyDescent="0.25">
      <c r="B9" s="77" t="s">
        <v>176</v>
      </c>
      <c r="C9" s="78">
        <v>1160792.51</v>
      </c>
      <c r="D9" s="79"/>
      <c r="E9" s="79"/>
      <c r="F9" s="80"/>
      <c r="G9" s="76">
        <f t="shared" ref="G9:G11" si="0">SUM(C9)</f>
        <v>1160792.51</v>
      </c>
    </row>
    <row r="10" spans="2:7" x14ac:dyDescent="0.25">
      <c r="B10" s="77" t="s">
        <v>177</v>
      </c>
      <c r="C10" s="78">
        <v>429594162.06</v>
      </c>
      <c r="D10" s="79"/>
      <c r="E10" s="79"/>
      <c r="F10" s="80"/>
      <c r="G10" s="76">
        <f t="shared" si="0"/>
        <v>429594162.06</v>
      </c>
    </row>
    <row r="11" spans="2:7" x14ac:dyDescent="0.25">
      <c r="B11" s="77" t="s">
        <v>361</v>
      </c>
      <c r="C11" s="78">
        <v>0</v>
      </c>
      <c r="D11" s="79"/>
      <c r="E11" s="79"/>
      <c r="F11" s="80"/>
      <c r="G11" s="76">
        <f t="shared" si="0"/>
        <v>0</v>
      </c>
    </row>
    <row r="12" spans="2:7" x14ac:dyDescent="0.25">
      <c r="B12" s="70"/>
      <c r="C12" s="81"/>
      <c r="D12" s="81"/>
      <c r="E12" s="81"/>
      <c r="F12" s="82"/>
      <c r="G12" s="82"/>
    </row>
    <row r="13" spans="2:7" ht="25.5" x14ac:dyDescent="0.25">
      <c r="B13" s="70" t="s">
        <v>362</v>
      </c>
      <c r="C13" s="74"/>
      <c r="D13" s="73">
        <f>SUM(D15:D18)</f>
        <v>2172855568.7399998</v>
      </c>
      <c r="E13" s="73">
        <f>E14</f>
        <v>200386514.05000001</v>
      </c>
      <c r="F13" s="75"/>
      <c r="G13" s="76">
        <f>D13+E13</f>
        <v>2373242082.79</v>
      </c>
    </row>
    <row r="14" spans="2:7" x14ac:dyDescent="0.25">
      <c r="B14" s="77" t="s">
        <v>363</v>
      </c>
      <c r="C14" s="79"/>
      <c r="D14" s="79"/>
      <c r="E14" s="78">
        <v>200386514.05000001</v>
      </c>
      <c r="F14" s="80"/>
      <c r="G14" s="83">
        <f>E14</f>
        <v>200386514.05000001</v>
      </c>
    </row>
    <row r="15" spans="2:7" x14ac:dyDescent="0.25">
      <c r="B15" s="77" t="s">
        <v>210</v>
      </c>
      <c r="C15" s="79"/>
      <c r="D15" s="78">
        <v>2172855568.7399998</v>
      </c>
      <c r="E15" s="79"/>
      <c r="F15" s="80"/>
      <c r="G15" s="83">
        <f>D15</f>
        <v>2172855568.7399998</v>
      </c>
    </row>
    <row r="16" spans="2:7" x14ac:dyDescent="0.25">
      <c r="B16" s="77" t="s">
        <v>182</v>
      </c>
      <c r="C16" s="79"/>
      <c r="D16" s="78">
        <v>0</v>
      </c>
      <c r="E16" s="79"/>
      <c r="F16" s="80"/>
      <c r="G16" s="83">
        <f t="shared" ref="G16:G18" si="1">D16</f>
        <v>0</v>
      </c>
    </row>
    <row r="17" spans="2:7" x14ac:dyDescent="0.25">
      <c r="B17" s="77" t="s">
        <v>183</v>
      </c>
      <c r="C17" s="79"/>
      <c r="D17" s="78">
        <v>0</v>
      </c>
      <c r="E17" s="79"/>
      <c r="F17" s="80"/>
      <c r="G17" s="83">
        <f t="shared" si="1"/>
        <v>0</v>
      </c>
    </row>
    <row r="18" spans="2:7" x14ac:dyDescent="0.25">
      <c r="B18" s="77" t="s">
        <v>184</v>
      </c>
      <c r="C18" s="79"/>
      <c r="D18" s="78">
        <v>0</v>
      </c>
      <c r="E18" s="79"/>
      <c r="F18" s="80"/>
      <c r="G18" s="83">
        <f t="shared" si="1"/>
        <v>0</v>
      </c>
    </row>
    <row r="19" spans="2:7" x14ac:dyDescent="0.25">
      <c r="B19" s="70"/>
      <c r="C19" s="81"/>
      <c r="D19" s="81"/>
      <c r="E19" s="81"/>
      <c r="F19" s="82"/>
      <c r="G19" s="82"/>
    </row>
    <row r="20" spans="2:7" ht="25.5" x14ac:dyDescent="0.25">
      <c r="B20" s="84" t="s">
        <v>364</v>
      </c>
      <c r="C20" s="74"/>
      <c r="D20" s="74"/>
      <c r="E20" s="74"/>
      <c r="F20" s="76">
        <f>F21+F22</f>
        <v>0</v>
      </c>
      <c r="G20" s="76">
        <f>F20</f>
        <v>0</v>
      </c>
    </row>
    <row r="21" spans="2:7" x14ac:dyDescent="0.25">
      <c r="B21" s="85" t="s">
        <v>187</v>
      </c>
      <c r="C21" s="79"/>
      <c r="D21" s="79"/>
      <c r="E21" s="79"/>
      <c r="F21" s="83">
        <v>0</v>
      </c>
      <c r="G21" s="76">
        <f t="shared" ref="G21:G22" si="2">F21</f>
        <v>0</v>
      </c>
    </row>
    <row r="22" spans="2:7" x14ac:dyDescent="0.25">
      <c r="B22" s="85" t="s">
        <v>365</v>
      </c>
      <c r="C22" s="79"/>
      <c r="D22" s="79"/>
      <c r="E22" s="79"/>
      <c r="F22" s="83">
        <v>0</v>
      </c>
      <c r="G22" s="76">
        <f t="shared" si="2"/>
        <v>0</v>
      </c>
    </row>
    <row r="23" spans="2:7" x14ac:dyDescent="0.25">
      <c r="B23" s="84"/>
      <c r="C23" s="81"/>
      <c r="D23" s="81"/>
      <c r="E23" s="81"/>
      <c r="F23" s="82"/>
      <c r="G23" s="82"/>
    </row>
    <row r="24" spans="2:7" x14ac:dyDescent="0.25">
      <c r="B24" s="86" t="s">
        <v>366</v>
      </c>
      <c r="C24" s="73">
        <f>C8</f>
        <v>430754954.56999999</v>
      </c>
      <c r="D24" s="73">
        <f>D13</f>
        <v>2172855568.7399998</v>
      </c>
      <c r="E24" s="73">
        <f>E13</f>
        <v>200386514.05000001</v>
      </c>
      <c r="F24" s="76">
        <f>F20</f>
        <v>0</v>
      </c>
      <c r="G24" s="76">
        <f>SUM(C24:F24)</f>
        <v>2803997037.3600001</v>
      </c>
    </row>
    <row r="25" spans="2:7" x14ac:dyDescent="0.25">
      <c r="B25" s="84"/>
      <c r="C25" s="81"/>
      <c r="D25" s="81"/>
      <c r="E25" s="81"/>
      <c r="F25" s="82"/>
      <c r="G25" s="82"/>
    </row>
    <row r="26" spans="2:7" ht="25.5" x14ac:dyDescent="0.25">
      <c r="B26" s="84" t="s">
        <v>367</v>
      </c>
      <c r="C26" s="73">
        <f>SUM(C27:C29)</f>
        <v>26914925.199999999</v>
      </c>
      <c r="D26" s="74"/>
      <c r="E26" s="74"/>
      <c r="F26" s="75"/>
      <c r="G26" s="76">
        <f>C26</f>
        <v>26914925.199999999</v>
      </c>
    </row>
    <row r="27" spans="2:7" x14ac:dyDescent="0.25">
      <c r="B27" s="85" t="s">
        <v>176</v>
      </c>
      <c r="C27" s="78">
        <v>0</v>
      </c>
      <c r="D27" s="79"/>
      <c r="E27" s="79"/>
      <c r="F27" s="80"/>
      <c r="G27" s="76">
        <f t="shared" ref="G27:G29" si="3">C27</f>
        <v>0</v>
      </c>
    </row>
    <row r="28" spans="2:7" x14ac:dyDescent="0.25">
      <c r="B28" s="85" t="s">
        <v>177</v>
      </c>
      <c r="C28" s="78">
        <v>26914925.199999999</v>
      </c>
      <c r="D28" s="79"/>
      <c r="E28" s="79"/>
      <c r="F28" s="80"/>
      <c r="G28" s="76">
        <f t="shared" si="3"/>
        <v>26914925.199999999</v>
      </c>
    </row>
    <row r="29" spans="2:7" x14ac:dyDescent="0.25">
      <c r="B29" s="85" t="s">
        <v>361</v>
      </c>
      <c r="C29" s="78">
        <v>0</v>
      </c>
      <c r="D29" s="79"/>
      <c r="E29" s="79"/>
      <c r="F29" s="80"/>
      <c r="G29" s="76">
        <f t="shared" si="3"/>
        <v>0</v>
      </c>
    </row>
    <row r="30" spans="2:7" x14ac:dyDescent="0.25">
      <c r="B30" s="84"/>
      <c r="C30" s="81"/>
      <c r="D30" s="81"/>
      <c r="E30" s="81"/>
      <c r="F30" s="82"/>
      <c r="G30" s="82"/>
    </row>
    <row r="31" spans="2:7" ht="25.5" x14ac:dyDescent="0.25">
      <c r="B31" s="84" t="s">
        <v>368</v>
      </c>
      <c r="C31" s="74"/>
      <c r="D31" s="73">
        <f>D33</f>
        <v>-14143769.09</v>
      </c>
      <c r="E31" s="73">
        <f>SUM(E32:E36)</f>
        <v>15269196.689999979</v>
      </c>
      <c r="F31" s="75"/>
      <c r="G31" s="76">
        <f>SUM(D31:E31)</f>
        <v>1125427.5999999791</v>
      </c>
    </row>
    <row r="32" spans="2:7" x14ac:dyDescent="0.25">
      <c r="B32" s="85" t="s">
        <v>363</v>
      </c>
      <c r="C32" s="79"/>
      <c r="D32" s="79"/>
      <c r="E32" s="78">
        <v>213012189.03999999</v>
      </c>
      <c r="F32" s="80"/>
      <c r="G32" s="76">
        <f t="shared" ref="G32:G36" si="4">SUM(D32:E32)</f>
        <v>213012189.03999999</v>
      </c>
    </row>
    <row r="33" spans="2:7" x14ac:dyDescent="0.25">
      <c r="B33" s="85" t="s">
        <v>210</v>
      </c>
      <c r="C33" s="79"/>
      <c r="D33" s="78">
        <v>-14143769.09</v>
      </c>
      <c r="E33" s="78">
        <f>-E14</f>
        <v>-200386514.05000001</v>
      </c>
      <c r="F33" s="80"/>
      <c r="G33" s="76">
        <f t="shared" si="4"/>
        <v>-214530283.14000002</v>
      </c>
    </row>
    <row r="34" spans="2:7" x14ac:dyDescent="0.25">
      <c r="B34" s="85" t="s">
        <v>182</v>
      </c>
      <c r="C34" s="79"/>
      <c r="D34" s="79"/>
      <c r="E34" s="78">
        <v>2643521.7000000002</v>
      </c>
      <c r="F34" s="80"/>
      <c r="G34" s="76">
        <f t="shared" si="4"/>
        <v>2643521.7000000002</v>
      </c>
    </row>
    <row r="35" spans="2:7" x14ac:dyDescent="0.25">
      <c r="B35" s="85" t="s">
        <v>183</v>
      </c>
      <c r="C35" s="79"/>
      <c r="D35" s="79"/>
      <c r="E35" s="78">
        <v>0</v>
      </c>
      <c r="F35" s="80"/>
      <c r="G35" s="76">
        <f t="shared" si="4"/>
        <v>0</v>
      </c>
    </row>
    <row r="36" spans="2:7" x14ac:dyDescent="0.25">
      <c r="B36" s="85" t="s">
        <v>184</v>
      </c>
      <c r="C36" s="79"/>
      <c r="D36" s="79"/>
      <c r="E36" s="78">
        <v>0</v>
      </c>
      <c r="F36" s="80"/>
      <c r="G36" s="76">
        <f t="shared" si="4"/>
        <v>0</v>
      </c>
    </row>
    <row r="37" spans="2:7" x14ac:dyDescent="0.25">
      <c r="B37" s="84"/>
      <c r="C37" s="81"/>
      <c r="D37" s="81"/>
      <c r="E37" s="81"/>
      <c r="F37" s="82"/>
      <c r="G37" s="82"/>
    </row>
    <row r="38" spans="2:7" ht="25.5" x14ac:dyDescent="0.25">
      <c r="B38" s="84" t="s">
        <v>369</v>
      </c>
      <c r="C38" s="74"/>
      <c r="D38" s="74"/>
      <c r="E38" s="74"/>
      <c r="F38" s="76">
        <f>SUM(F39:F40)</f>
        <v>0</v>
      </c>
      <c r="G38" s="76">
        <f>F38</f>
        <v>0</v>
      </c>
    </row>
    <row r="39" spans="2:7" x14ac:dyDescent="0.25">
      <c r="B39" s="85" t="s">
        <v>187</v>
      </c>
      <c r="C39" s="79"/>
      <c r="D39" s="79"/>
      <c r="E39" s="79"/>
      <c r="F39" s="83">
        <v>0</v>
      </c>
      <c r="G39" s="76">
        <f>F39</f>
        <v>0</v>
      </c>
    </row>
    <row r="40" spans="2:7" x14ac:dyDescent="0.25">
      <c r="B40" s="85" t="s">
        <v>365</v>
      </c>
      <c r="C40" s="79"/>
      <c r="D40" s="79"/>
      <c r="E40" s="79"/>
      <c r="F40" s="83">
        <v>0</v>
      </c>
      <c r="G40" s="76">
        <f>F40</f>
        <v>0</v>
      </c>
    </row>
    <row r="41" spans="2:7" x14ac:dyDescent="0.25">
      <c r="B41" s="84"/>
      <c r="C41" s="81"/>
      <c r="D41" s="81"/>
      <c r="E41" s="81"/>
      <c r="F41" s="82"/>
      <c r="G41" s="82"/>
    </row>
    <row r="42" spans="2:7" x14ac:dyDescent="0.25">
      <c r="B42" s="87" t="s">
        <v>370</v>
      </c>
      <c r="C42" s="88">
        <f>C24+C26</f>
        <v>457669879.76999998</v>
      </c>
      <c r="D42" s="88">
        <f>D24+D31</f>
        <v>2158711799.6499996</v>
      </c>
      <c r="E42" s="88">
        <f>E24+E31</f>
        <v>215655710.73999998</v>
      </c>
      <c r="F42" s="89">
        <f>F24+F38</f>
        <v>0</v>
      </c>
      <c r="G42" s="89">
        <f>C42+D42+E42+F42</f>
        <v>2832037390.1599994</v>
      </c>
    </row>
    <row r="47" spans="2:7" x14ac:dyDescent="0.25">
      <c r="D47" s="64"/>
    </row>
    <row r="48" spans="2:7" x14ac:dyDescent="0.25">
      <c r="D48" s="64"/>
    </row>
  </sheetData>
  <mergeCells count="3">
    <mergeCell ref="B3:G3"/>
    <mergeCell ref="B4:G4"/>
    <mergeCell ref="B5:G5"/>
  </mergeCells>
  <pageMargins left="0.7" right="0.7" top="0.75" bottom="0.75" header="0.3" footer="0.3"/>
  <pageSetup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7"/>
  <sheetViews>
    <sheetView showGridLines="0" workbookViewId="0">
      <selection activeCell="H1" sqref="H1:I1048576"/>
    </sheetView>
  </sheetViews>
  <sheetFormatPr baseColWidth="10" defaultRowHeight="15" x14ac:dyDescent="0.25"/>
  <cols>
    <col min="2" max="2" width="30" style="3" customWidth="1"/>
    <col min="3" max="3" width="14.140625" bestFit="1" customWidth="1"/>
    <col min="4" max="5" width="15" customWidth="1"/>
    <col min="6" max="7" width="15.7109375" customWidth="1"/>
    <col min="8" max="9" width="12.140625" hidden="1" customWidth="1"/>
    <col min="10" max="10" width="14.140625" customWidth="1"/>
    <col min="11" max="11" width="14.140625" bestFit="1" customWidth="1"/>
  </cols>
  <sheetData>
    <row r="2" spans="1:38" s="2" customFormat="1" ht="12" customHeight="1" x14ac:dyDescent="0.3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2" customFormat="1" ht="12" customHeight="1" x14ac:dyDescent="0.3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2" customFormat="1" ht="12" customHeight="1" x14ac:dyDescent="0.3">
      <c r="A4" s="136" t="s">
        <v>43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s="2" customFormat="1" ht="12" customHeight="1" x14ac:dyDescent="0.3">
      <c r="A5" s="139" t="s">
        <v>129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 customHeight="1" x14ac:dyDescent="0.25">
      <c r="A6" s="16"/>
      <c r="C6" s="17"/>
    </row>
    <row r="7" spans="1:38" x14ac:dyDescent="0.25">
      <c r="H7" s="52"/>
      <c r="I7" s="52"/>
    </row>
    <row r="8" spans="1:38" ht="35.25" customHeight="1" x14ac:dyDescent="0.25">
      <c r="A8" s="143" t="s">
        <v>44</v>
      </c>
      <c r="B8" s="143"/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8</v>
      </c>
      <c r="I8" s="7" t="s">
        <v>9</v>
      </c>
      <c r="J8" s="7" t="s">
        <v>10</v>
      </c>
      <c r="K8" s="7" t="s">
        <v>11</v>
      </c>
    </row>
    <row r="9" spans="1:38" ht="18" customHeight="1" x14ac:dyDescent="0.3">
      <c r="A9" s="18">
        <v>1</v>
      </c>
      <c r="B9" s="18" t="s">
        <v>45</v>
      </c>
      <c r="C9" s="36">
        <v>899442198.99999952</v>
      </c>
      <c r="D9" s="36">
        <v>26826382.480000004</v>
      </c>
      <c r="E9" s="36">
        <v>37050578.689999998</v>
      </c>
      <c r="F9" s="36">
        <v>963319160.16999817</v>
      </c>
      <c r="G9" s="36">
        <f>H9+I9+J9</f>
        <v>234517029.8000001</v>
      </c>
      <c r="H9" s="36">
        <v>5496021.3499999996</v>
      </c>
      <c r="I9" s="36">
        <v>25342744.68999999</v>
      </c>
      <c r="J9" s="36">
        <v>203678263.76000011</v>
      </c>
      <c r="K9" s="36">
        <f>F9-G9</f>
        <v>728802130.3699981</v>
      </c>
    </row>
    <row r="10" spans="1:38" ht="18" customHeight="1" x14ac:dyDescent="0.3">
      <c r="A10" s="18">
        <v>2</v>
      </c>
      <c r="B10" s="18" t="s">
        <v>46</v>
      </c>
      <c r="C10" s="36">
        <v>178792218</v>
      </c>
      <c r="D10" s="36">
        <v>365651296.08000004</v>
      </c>
      <c r="E10" s="36">
        <v>-23739416.689999998</v>
      </c>
      <c r="F10" s="36">
        <v>520704097.3900001</v>
      </c>
      <c r="G10" s="36">
        <f t="shared" ref="G10:G12" si="0">H10+I10+J10</f>
        <v>98424172.539999962</v>
      </c>
      <c r="H10" s="36">
        <v>2373446.96</v>
      </c>
      <c r="I10" s="36">
        <v>14086301.26</v>
      </c>
      <c r="J10" s="36">
        <v>81964424.319999963</v>
      </c>
      <c r="K10" s="36">
        <f t="shared" ref="K10:K12" si="1">F10-G10</f>
        <v>422279924.85000014</v>
      </c>
    </row>
    <row r="11" spans="1:38" ht="27" x14ac:dyDescent="0.3">
      <c r="A11" s="18">
        <v>3</v>
      </c>
      <c r="B11" s="19" t="s">
        <v>47</v>
      </c>
      <c r="C11" s="36">
        <v>14000000</v>
      </c>
      <c r="D11" s="36">
        <v>57482494.050000012</v>
      </c>
      <c r="E11" s="36">
        <v>-13311162</v>
      </c>
      <c r="F11" s="36">
        <v>58171332.050000012</v>
      </c>
      <c r="G11" s="36">
        <f t="shared" si="0"/>
        <v>32786111.169999979</v>
      </c>
      <c r="H11" s="36">
        <v>14257202.790000001</v>
      </c>
      <c r="I11" s="36">
        <v>616588.65</v>
      </c>
      <c r="J11" s="36">
        <v>17912319.729999978</v>
      </c>
      <c r="K11" s="36">
        <f t="shared" si="1"/>
        <v>25385220.880000032</v>
      </c>
    </row>
    <row r="12" spans="1:38" ht="15.75" x14ac:dyDescent="0.3">
      <c r="A12" s="18">
        <v>4</v>
      </c>
      <c r="B12" s="19" t="s">
        <v>48</v>
      </c>
      <c r="C12" s="36">
        <v>10752241</v>
      </c>
      <c r="D12" s="36">
        <v>0</v>
      </c>
      <c r="E12" s="36">
        <v>0</v>
      </c>
      <c r="F12" s="36">
        <v>10752241</v>
      </c>
      <c r="G12" s="36">
        <f t="shared" si="0"/>
        <v>1965140.25</v>
      </c>
      <c r="H12" s="36">
        <v>0</v>
      </c>
      <c r="I12" s="36">
        <v>303866.59999999998</v>
      </c>
      <c r="J12" s="36">
        <v>1661273.65</v>
      </c>
      <c r="K12" s="36">
        <f t="shared" si="1"/>
        <v>8787100.75</v>
      </c>
    </row>
    <row r="13" spans="1:38" x14ac:dyDescent="0.25">
      <c r="C13" s="35"/>
      <c r="D13" s="24"/>
      <c r="E13" s="24"/>
      <c r="F13" s="24"/>
      <c r="G13" s="24"/>
      <c r="H13" s="24"/>
      <c r="I13" s="24"/>
      <c r="J13" s="24"/>
      <c r="K13" s="35"/>
    </row>
    <row r="14" spans="1:38" ht="18" customHeight="1" x14ac:dyDescent="0.25">
      <c r="A14" s="11"/>
      <c r="B14" s="12" t="s">
        <v>42</v>
      </c>
      <c r="C14" s="25">
        <f t="shared" ref="C14:K14" si="2">SUM(C9:C13)</f>
        <v>1102986657.9999995</v>
      </c>
      <c r="D14" s="25">
        <f t="shared" si="2"/>
        <v>449960172.61000007</v>
      </c>
      <c r="E14" s="46">
        <v>0</v>
      </c>
      <c r="F14" s="25">
        <f t="shared" si="2"/>
        <v>1552946830.6099982</v>
      </c>
      <c r="G14" s="25">
        <f t="shared" si="2"/>
        <v>367692453.75999999</v>
      </c>
      <c r="H14" s="25">
        <f t="shared" si="2"/>
        <v>22126671.100000001</v>
      </c>
      <c r="I14" s="25">
        <f t="shared" si="2"/>
        <v>40349501.199999988</v>
      </c>
      <c r="J14" s="25">
        <f t="shared" si="2"/>
        <v>305216281.45999998</v>
      </c>
      <c r="K14" s="25">
        <f t="shared" si="2"/>
        <v>1185254376.8499985</v>
      </c>
    </row>
    <row r="15" spans="1:38" x14ac:dyDescent="0.25">
      <c r="C15" s="14"/>
      <c r="D15" s="15"/>
      <c r="E15" s="15"/>
      <c r="F15" s="15"/>
      <c r="G15" s="15"/>
      <c r="H15" s="15"/>
      <c r="I15" s="15"/>
      <c r="J15" s="15"/>
      <c r="K15" s="14"/>
    </row>
    <row r="17" spans="3:11" x14ac:dyDescent="0.25">
      <c r="C17" s="14"/>
      <c r="K17" s="14"/>
    </row>
  </sheetData>
  <mergeCells count="5">
    <mergeCell ref="A2:K2"/>
    <mergeCell ref="A3:K3"/>
    <mergeCell ref="A4:K4"/>
    <mergeCell ref="A5:K5"/>
    <mergeCell ref="A8:B8"/>
  </mergeCells>
  <printOptions horizontalCentered="1"/>
  <pageMargins left="0" right="0" top="0.74803149606299213" bottom="0.74803149606299213" header="0.31496062992125984" footer="0.31496062992125984"/>
  <pageSetup scale="9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31"/>
  <sheetViews>
    <sheetView showGridLines="0" workbookViewId="0">
      <selection activeCell="H1" sqref="H1:I1048576"/>
    </sheetView>
  </sheetViews>
  <sheetFormatPr baseColWidth="10" defaultRowHeight="15" x14ac:dyDescent="0.25"/>
  <cols>
    <col min="1" max="1" width="5.42578125" customWidth="1"/>
    <col min="2" max="2" width="40.7109375" style="3" bestFit="1" customWidth="1"/>
    <col min="3" max="3" width="14.85546875" bestFit="1" customWidth="1"/>
    <col min="4" max="5" width="15.42578125" customWidth="1"/>
    <col min="6" max="7" width="16.28515625" customWidth="1"/>
    <col min="8" max="9" width="14" hidden="1" customWidth="1"/>
    <col min="10" max="10" width="14.85546875" customWidth="1"/>
    <col min="11" max="11" width="15.28515625" customWidth="1"/>
    <col min="13" max="13" width="14.140625" bestFit="1" customWidth="1"/>
  </cols>
  <sheetData>
    <row r="2" spans="1:38" s="2" customFormat="1" ht="12" customHeight="1" x14ac:dyDescent="0.3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2" customFormat="1" ht="12" customHeight="1" x14ac:dyDescent="0.3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2" customFormat="1" ht="12" customHeight="1" x14ac:dyDescent="0.3">
      <c r="A4" s="136" t="s">
        <v>49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s="2" customFormat="1" ht="12" customHeight="1" x14ac:dyDescent="0.3">
      <c r="A5" s="139" t="s">
        <v>129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 customHeight="1" x14ac:dyDescent="0.25">
      <c r="A6" s="16"/>
      <c r="C6" s="17"/>
      <c r="H6" s="52"/>
      <c r="I6" s="52"/>
    </row>
    <row r="7" spans="1:38" ht="35.25" customHeight="1" x14ac:dyDescent="0.25">
      <c r="A7" s="143" t="s">
        <v>44</v>
      </c>
      <c r="B7" s="143"/>
      <c r="C7" s="39" t="s">
        <v>4</v>
      </c>
      <c r="D7" s="39" t="s">
        <v>5</v>
      </c>
      <c r="E7" s="39" t="s">
        <v>6</v>
      </c>
      <c r="F7" s="39" t="s">
        <v>7</v>
      </c>
      <c r="G7" s="39" t="s">
        <v>8</v>
      </c>
      <c r="H7" s="39" t="s">
        <v>8</v>
      </c>
      <c r="I7" s="39" t="s">
        <v>9</v>
      </c>
      <c r="J7" s="39" t="s">
        <v>10</v>
      </c>
      <c r="K7" s="39" t="s">
        <v>11</v>
      </c>
    </row>
    <row r="8" spans="1:38" ht="18" customHeight="1" x14ac:dyDescent="0.25">
      <c r="A8" s="38">
        <v>1</v>
      </c>
      <c r="B8" s="38" t="s">
        <v>50</v>
      </c>
      <c r="C8" s="47">
        <f t="shared" ref="C8:K8" si="0">SUM(C9:C13)</f>
        <v>607894549.17000008</v>
      </c>
      <c r="D8" s="47">
        <f t="shared" si="0"/>
        <v>91513186.219999969</v>
      </c>
      <c r="E8" s="47">
        <f t="shared" si="0"/>
        <v>56276296.220000014</v>
      </c>
      <c r="F8" s="47">
        <f t="shared" si="0"/>
        <v>755684031.61000001</v>
      </c>
      <c r="G8" s="47">
        <f t="shared" si="0"/>
        <v>211279040.01999998</v>
      </c>
      <c r="H8" s="47">
        <f t="shared" si="0"/>
        <v>16712919.299999999</v>
      </c>
      <c r="I8" s="47">
        <f t="shared" si="0"/>
        <v>31995874.190000005</v>
      </c>
      <c r="J8" s="47">
        <f t="shared" si="0"/>
        <v>162570246.52999997</v>
      </c>
      <c r="K8" s="47">
        <f t="shared" si="0"/>
        <v>544404991.59000003</v>
      </c>
    </row>
    <row r="9" spans="1:38" ht="18" customHeight="1" x14ac:dyDescent="0.3">
      <c r="A9" s="18"/>
      <c r="B9" s="18" t="s">
        <v>109</v>
      </c>
      <c r="C9" s="36">
        <v>26633463.730000004</v>
      </c>
      <c r="D9" s="36">
        <v>308706.40000000002</v>
      </c>
      <c r="E9" s="36">
        <v>-496508.13</v>
      </c>
      <c r="F9" s="36">
        <v>26445662</v>
      </c>
      <c r="G9" s="36">
        <f>H9+I9+J9</f>
        <v>5264497.3900000015</v>
      </c>
      <c r="H9" s="36">
        <v>0</v>
      </c>
      <c r="I9" s="36">
        <v>812300.46</v>
      </c>
      <c r="J9" s="36">
        <v>4452196.9300000016</v>
      </c>
      <c r="K9" s="36">
        <f>F9-G9</f>
        <v>21181164.609999999</v>
      </c>
    </row>
    <row r="10" spans="1:38" ht="18" customHeight="1" x14ac:dyDescent="0.3">
      <c r="A10" s="18"/>
      <c r="B10" s="18" t="s">
        <v>110</v>
      </c>
      <c r="C10" s="36">
        <v>91088089.690000042</v>
      </c>
      <c r="D10" s="36">
        <v>1212365.9799999995</v>
      </c>
      <c r="E10" s="36">
        <v>18114647.030000001</v>
      </c>
      <c r="F10" s="36">
        <v>110415102.69999999</v>
      </c>
      <c r="G10" s="36">
        <f t="shared" ref="G10:G28" si="1">H10+I10+J10</f>
        <v>35037758.969999991</v>
      </c>
      <c r="H10" s="36">
        <v>1029658.21</v>
      </c>
      <c r="I10" s="36">
        <v>2299009.2300000009</v>
      </c>
      <c r="J10" s="36">
        <v>31709091.529999994</v>
      </c>
      <c r="K10" s="36">
        <f t="shared" ref="K10:K28" si="2">F10-G10</f>
        <v>75377343.729999989</v>
      </c>
    </row>
    <row r="11" spans="1:38" ht="18" customHeight="1" x14ac:dyDescent="0.3">
      <c r="A11" s="18"/>
      <c r="B11" s="18" t="s">
        <v>101</v>
      </c>
      <c r="C11" s="36">
        <v>68461776.920000032</v>
      </c>
      <c r="D11" s="36">
        <v>10635230.489999998</v>
      </c>
      <c r="E11" s="36">
        <v>17683557.030000001</v>
      </c>
      <c r="F11" s="36">
        <v>96780564.440000042</v>
      </c>
      <c r="G11" s="36">
        <f t="shared" si="1"/>
        <v>36579112.090000018</v>
      </c>
      <c r="H11" s="36">
        <v>11196006.779999999</v>
      </c>
      <c r="I11" s="36">
        <v>4551590.83</v>
      </c>
      <c r="J11" s="36">
        <v>20831514.480000015</v>
      </c>
      <c r="K11" s="36">
        <f t="shared" si="2"/>
        <v>60201452.350000024</v>
      </c>
    </row>
    <row r="12" spans="1:38" ht="18" customHeight="1" x14ac:dyDescent="0.3">
      <c r="A12" s="18"/>
      <c r="B12" s="18" t="s">
        <v>111</v>
      </c>
      <c r="C12" s="36">
        <v>288954932.17000002</v>
      </c>
      <c r="D12" s="36">
        <v>70777197.039999977</v>
      </c>
      <c r="E12" s="36">
        <v>-9277465.1400000043</v>
      </c>
      <c r="F12" s="36">
        <v>350454664.07000005</v>
      </c>
      <c r="G12" s="36">
        <f t="shared" si="1"/>
        <v>97862204.049999982</v>
      </c>
      <c r="H12" s="36">
        <v>3430030.71</v>
      </c>
      <c r="I12" s="36">
        <v>20562895.070000004</v>
      </c>
      <c r="J12" s="36">
        <v>73869278.269999981</v>
      </c>
      <c r="K12" s="36">
        <f t="shared" si="2"/>
        <v>252592460.02000007</v>
      </c>
    </row>
    <row r="13" spans="1:38" ht="18" customHeight="1" x14ac:dyDescent="0.3">
      <c r="A13" s="18"/>
      <c r="B13" s="18" t="s">
        <v>28</v>
      </c>
      <c r="C13" s="36">
        <v>132756286.65999995</v>
      </c>
      <c r="D13" s="36">
        <v>8579686.3099999968</v>
      </c>
      <c r="E13" s="36">
        <v>30252065.430000007</v>
      </c>
      <c r="F13" s="36">
        <v>171588038.40000001</v>
      </c>
      <c r="G13" s="36">
        <f t="shared" si="1"/>
        <v>36535467.519999996</v>
      </c>
      <c r="H13" s="36">
        <v>1057223.6000000001</v>
      </c>
      <c r="I13" s="36">
        <v>3770078.6000000006</v>
      </c>
      <c r="J13" s="36">
        <v>31708165.319999993</v>
      </c>
      <c r="K13" s="36">
        <f t="shared" si="2"/>
        <v>135052570.88</v>
      </c>
    </row>
    <row r="14" spans="1:38" ht="18" customHeight="1" x14ac:dyDescent="0.25">
      <c r="A14" s="38">
        <v>2</v>
      </c>
      <c r="B14" s="38" t="s">
        <v>51</v>
      </c>
      <c r="C14" s="47">
        <f>SUM(C15:C21)</f>
        <v>457321498.41000032</v>
      </c>
      <c r="D14" s="47">
        <f t="shared" ref="D14:K14" si="3">SUM(D15:D21)</f>
        <v>342865950.25000006</v>
      </c>
      <c r="E14" s="47">
        <f t="shared" si="3"/>
        <v>-56333079.699999951</v>
      </c>
      <c r="F14" s="47">
        <f t="shared" si="3"/>
        <v>743854368.95999968</v>
      </c>
      <c r="G14" s="47">
        <f t="shared" si="3"/>
        <v>147144357.21000007</v>
      </c>
      <c r="H14" s="47">
        <f t="shared" si="3"/>
        <v>5002975.0000000009</v>
      </c>
      <c r="I14" s="47">
        <f t="shared" si="3"/>
        <v>7143739.46</v>
      </c>
      <c r="J14" s="47">
        <f t="shared" si="3"/>
        <v>134997642.75000006</v>
      </c>
      <c r="K14" s="47">
        <f t="shared" si="3"/>
        <v>596710011.74999976</v>
      </c>
    </row>
    <row r="15" spans="1:38" ht="18" customHeight="1" x14ac:dyDescent="0.3">
      <c r="A15" s="18"/>
      <c r="B15" s="18" t="s">
        <v>102</v>
      </c>
      <c r="C15" s="36">
        <v>51870265.149999999</v>
      </c>
      <c r="D15" s="36">
        <v>2451258.9099999997</v>
      </c>
      <c r="E15" s="36">
        <v>-116057.28000000003</v>
      </c>
      <c r="F15" s="36">
        <v>54205466.779999994</v>
      </c>
      <c r="G15" s="36">
        <f t="shared" si="1"/>
        <v>11928760.580000002</v>
      </c>
      <c r="H15" s="36">
        <v>0</v>
      </c>
      <c r="I15" s="36">
        <v>214545.83000000002</v>
      </c>
      <c r="J15" s="36">
        <v>11714214.750000002</v>
      </c>
      <c r="K15" s="36">
        <f t="shared" si="2"/>
        <v>42276706.199999988</v>
      </c>
    </row>
    <row r="16" spans="1:38" ht="18" customHeight="1" x14ac:dyDescent="0.3">
      <c r="A16" s="18"/>
      <c r="B16" s="18" t="s">
        <v>103</v>
      </c>
      <c r="C16" s="36">
        <v>308026796.32000035</v>
      </c>
      <c r="D16" s="36">
        <v>339957040.63000005</v>
      </c>
      <c r="E16" s="36">
        <v>-55346831.409999952</v>
      </c>
      <c r="F16" s="36">
        <v>592637005.53999972</v>
      </c>
      <c r="G16" s="36">
        <f t="shared" si="1"/>
        <v>101639022.68000004</v>
      </c>
      <c r="H16" s="36">
        <v>4164891.7900000005</v>
      </c>
      <c r="I16" s="36">
        <v>5876803.5299999993</v>
      </c>
      <c r="J16" s="36">
        <v>91597327.360000044</v>
      </c>
      <c r="K16" s="36">
        <f t="shared" si="2"/>
        <v>490997982.85999966</v>
      </c>
    </row>
    <row r="17" spans="1:13" ht="18" customHeight="1" x14ac:dyDescent="0.3">
      <c r="A17" s="18"/>
      <c r="B17" s="18" t="s">
        <v>104</v>
      </c>
      <c r="C17" s="36">
        <v>31117513</v>
      </c>
      <c r="D17" s="36">
        <v>0</v>
      </c>
      <c r="E17" s="36">
        <v>0</v>
      </c>
      <c r="F17" s="36">
        <v>31117513</v>
      </c>
      <c r="G17" s="36">
        <f t="shared" si="1"/>
        <v>7452041</v>
      </c>
      <c r="H17" s="36">
        <v>0</v>
      </c>
      <c r="I17" s="36">
        <v>0</v>
      </c>
      <c r="J17" s="36">
        <v>7452041</v>
      </c>
      <c r="K17" s="36">
        <f t="shared" si="2"/>
        <v>23665472</v>
      </c>
    </row>
    <row r="18" spans="1:13" ht="18" customHeight="1" x14ac:dyDescent="0.3">
      <c r="A18" s="18"/>
      <c r="B18" s="18" t="s">
        <v>112</v>
      </c>
      <c r="C18" s="36">
        <v>33399906.679999992</v>
      </c>
      <c r="D18" s="36">
        <v>454958.20999999996</v>
      </c>
      <c r="E18" s="36">
        <v>-1460469.43</v>
      </c>
      <c r="F18" s="36">
        <v>32394395.459999997</v>
      </c>
      <c r="G18" s="36">
        <f t="shared" si="1"/>
        <v>8350155.9700000007</v>
      </c>
      <c r="H18" s="36">
        <v>588762.27</v>
      </c>
      <c r="I18" s="36">
        <v>961044.3600000001</v>
      </c>
      <c r="J18" s="36">
        <v>6800349.3400000008</v>
      </c>
      <c r="K18" s="36">
        <f t="shared" si="2"/>
        <v>24044239.489999995</v>
      </c>
    </row>
    <row r="19" spans="1:13" ht="18" customHeight="1" x14ac:dyDescent="0.3">
      <c r="A19" s="18"/>
      <c r="B19" s="18" t="s">
        <v>113</v>
      </c>
      <c r="C19" s="36">
        <v>25000000</v>
      </c>
      <c r="D19" s="36">
        <v>0</v>
      </c>
      <c r="E19" s="36">
        <v>741511</v>
      </c>
      <c r="F19" s="36">
        <v>25741511</v>
      </c>
      <c r="G19" s="36">
        <f t="shared" si="1"/>
        <v>15992695.439999999</v>
      </c>
      <c r="H19" s="36">
        <v>231750</v>
      </c>
      <c r="I19" s="36">
        <v>0</v>
      </c>
      <c r="J19" s="36">
        <v>15760945.439999999</v>
      </c>
      <c r="K19" s="36">
        <f t="shared" si="2"/>
        <v>9748815.5600000005</v>
      </c>
    </row>
    <row r="20" spans="1:13" ht="18" customHeight="1" x14ac:dyDescent="0.3">
      <c r="A20" s="18"/>
      <c r="B20" s="18" t="s">
        <v>114</v>
      </c>
      <c r="C20" s="36">
        <v>4589431</v>
      </c>
      <c r="D20" s="36">
        <v>0</v>
      </c>
      <c r="E20" s="36">
        <v>0</v>
      </c>
      <c r="F20" s="36">
        <v>4589431</v>
      </c>
      <c r="G20" s="36">
        <f t="shared" si="1"/>
        <v>1157840.2999999998</v>
      </c>
      <c r="H20" s="36">
        <v>0</v>
      </c>
      <c r="I20" s="36">
        <v>0</v>
      </c>
      <c r="J20" s="36">
        <v>1157840.2999999998</v>
      </c>
      <c r="K20" s="36">
        <f t="shared" si="2"/>
        <v>3431590.7</v>
      </c>
    </row>
    <row r="21" spans="1:13" ht="18" customHeight="1" x14ac:dyDescent="0.3">
      <c r="A21" s="18"/>
      <c r="B21" s="18" t="s">
        <v>105</v>
      </c>
      <c r="C21" s="36">
        <v>3317586.2600000007</v>
      </c>
      <c r="D21" s="36">
        <v>2692.5</v>
      </c>
      <c r="E21" s="36">
        <v>-151232.58000000002</v>
      </c>
      <c r="F21" s="36">
        <v>3169046.1800000006</v>
      </c>
      <c r="G21" s="36">
        <f t="shared" si="1"/>
        <v>623841.24000000011</v>
      </c>
      <c r="H21" s="36">
        <v>17570.939999999999</v>
      </c>
      <c r="I21" s="36">
        <v>91345.74</v>
      </c>
      <c r="J21" s="36">
        <v>514924.56000000006</v>
      </c>
      <c r="K21" s="36">
        <f t="shared" si="2"/>
        <v>2545204.9400000004</v>
      </c>
    </row>
    <row r="22" spans="1:13" ht="18" customHeight="1" x14ac:dyDescent="0.25">
      <c r="A22" s="38">
        <v>3</v>
      </c>
      <c r="B22" s="38" t="s">
        <v>52</v>
      </c>
      <c r="C22" s="47">
        <f t="shared" ref="C22:K22" si="4">SUM(C23:C26)</f>
        <v>23770610.420000002</v>
      </c>
      <c r="D22" s="47">
        <f t="shared" si="4"/>
        <v>1434464.47</v>
      </c>
      <c r="E22" s="47">
        <f t="shared" si="4"/>
        <v>56783.480000000185</v>
      </c>
      <c r="F22" s="47">
        <f t="shared" si="4"/>
        <v>25261858.369999997</v>
      </c>
      <c r="G22" s="47">
        <f t="shared" si="4"/>
        <v>5969153.169999999</v>
      </c>
      <c r="H22" s="47">
        <f t="shared" si="4"/>
        <v>410776.8</v>
      </c>
      <c r="I22" s="47">
        <f t="shared" si="4"/>
        <v>1209887.55</v>
      </c>
      <c r="J22" s="47">
        <f t="shared" si="4"/>
        <v>4348488.8199999994</v>
      </c>
      <c r="K22" s="47">
        <f t="shared" si="4"/>
        <v>19292705.199999999</v>
      </c>
    </row>
    <row r="23" spans="1:13" ht="27" x14ac:dyDescent="0.3">
      <c r="A23" s="18"/>
      <c r="B23" s="19" t="s">
        <v>115</v>
      </c>
      <c r="C23" s="36">
        <v>6023583.6000000006</v>
      </c>
      <c r="D23" s="36">
        <v>21048.5</v>
      </c>
      <c r="E23" s="36">
        <v>-223559.43999999983</v>
      </c>
      <c r="F23" s="36">
        <v>5821072.6600000011</v>
      </c>
      <c r="G23" s="36">
        <f t="shared" si="1"/>
        <v>1459870.3799999997</v>
      </c>
      <c r="H23" s="36">
        <v>0</v>
      </c>
      <c r="I23" s="36">
        <v>306137.85000000003</v>
      </c>
      <c r="J23" s="36">
        <v>1153732.5299999996</v>
      </c>
      <c r="K23" s="36">
        <f t="shared" si="2"/>
        <v>4361202.2800000012</v>
      </c>
    </row>
    <row r="24" spans="1:13" ht="18" customHeight="1" x14ac:dyDescent="0.3">
      <c r="A24" s="18"/>
      <c r="B24" s="18" t="s">
        <v>106</v>
      </c>
      <c r="C24" s="36">
        <v>5512763.4799999995</v>
      </c>
      <c r="D24" s="36">
        <v>5428.9</v>
      </c>
      <c r="E24" s="36">
        <v>413656.61999999994</v>
      </c>
      <c r="F24" s="36">
        <v>5931849</v>
      </c>
      <c r="G24" s="36">
        <f t="shared" si="1"/>
        <v>1346575.7799999998</v>
      </c>
      <c r="H24" s="36">
        <v>0</v>
      </c>
      <c r="I24" s="36">
        <v>580225.8899999999</v>
      </c>
      <c r="J24" s="36">
        <v>766349.8899999999</v>
      </c>
      <c r="K24" s="36">
        <f t="shared" si="2"/>
        <v>4585273.2200000007</v>
      </c>
    </row>
    <row r="25" spans="1:13" ht="18" customHeight="1" x14ac:dyDescent="0.3">
      <c r="A25" s="18"/>
      <c r="B25" s="18" t="s">
        <v>53</v>
      </c>
      <c r="C25" s="36">
        <v>4385959.72</v>
      </c>
      <c r="D25" s="36">
        <v>6573.17</v>
      </c>
      <c r="E25" s="36">
        <v>-203652.88999999998</v>
      </c>
      <c r="F25" s="36">
        <v>4188879.9999999995</v>
      </c>
      <c r="G25" s="36">
        <f t="shared" ref="G25" si="5">H25+I25+J25</f>
        <v>1088183.45</v>
      </c>
      <c r="H25" s="36">
        <v>15500</v>
      </c>
      <c r="I25" s="36">
        <v>90482.41</v>
      </c>
      <c r="J25" s="36">
        <v>982201.04</v>
      </c>
      <c r="K25" s="36">
        <f t="shared" si="2"/>
        <v>3100696.55</v>
      </c>
      <c r="M25" s="15"/>
    </row>
    <row r="26" spans="1:13" ht="18" customHeight="1" x14ac:dyDescent="0.3">
      <c r="A26" s="18"/>
      <c r="B26" s="18" t="s">
        <v>107</v>
      </c>
      <c r="C26" s="36">
        <v>7848303.6200000001</v>
      </c>
      <c r="D26" s="36">
        <v>1401413.9</v>
      </c>
      <c r="E26" s="36">
        <v>70339.190000000061</v>
      </c>
      <c r="F26" s="36">
        <v>9320056.7099999972</v>
      </c>
      <c r="G26" s="36">
        <f t="shared" si="1"/>
        <v>2074523.5599999998</v>
      </c>
      <c r="H26" s="36">
        <v>395276.79999999999</v>
      </c>
      <c r="I26" s="36">
        <v>233041.4</v>
      </c>
      <c r="J26" s="36">
        <v>1446205.3599999999</v>
      </c>
      <c r="K26" s="36">
        <f t="shared" si="2"/>
        <v>7245533.1499999976</v>
      </c>
    </row>
    <row r="27" spans="1:13" ht="18" customHeight="1" x14ac:dyDescent="0.25">
      <c r="A27" s="38">
        <v>4</v>
      </c>
      <c r="B27" s="23" t="s">
        <v>54</v>
      </c>
      <c r="C27" s="47">
        <f t="shared" ref="C27:K27" si="6">SUM(C28:C28)</f>
        <v>14000000</v>
      </c>
      <c r="D27" s="47">
        <f t="shared" si="6"/>
        <v>14146571.67</v>
      </c>
      <c r="E27" s="47">
        <f t="shared" si="6"/>
        <v>0</v>
      </c>
      <c r="F27" s="47">
        <f t="shared" si="6"/>
        <v>28146571.670000002</v>
      </c>
      <c r="G27" s="47">
        <f t="shared" si="6"/>
        <v>3299903.36</v>
      </c>
      <c r="H27" s="47">
        <f t="shared" si="6"/>
        <v>0</v>
      </c>
      <c r="I27" s="47">
        <f t="shared" si="6"/>
        <v>0</v>
      </c>
      <c r="J27" s="47">
        <f t="shared" si="6"/>
        <v>3299903.36</v>
      </c>
      <c r="K27" s="47">
        <f t="shared" si="6"/>
        <v>24846668.310000002</v>
      </c>
    </row>
    <row r="28" spans="1:13" ht="27" x14ac:dyDescent="0.3">
      <c r="A28" s="18"/>
      <c r="B28" s="19" t="s">
        <v>108</v>
      </c>
      <c r="C28" s="36">
        <v>14000000</v>
      </c>
      <c r="D28" s="36">
        <v>14146571.67</v>
      </c>
      <c r="E28" s="36">
        <v>0</v>
      </c>
      <c r="F28" s="36">
        <v>28146571.670000002</v>
      </c>
      <c r="G28" s="36">
        <f t="shared" si="1"/>
        <v>3299903.36</v>
      </c>
      <c r="H28" s="36">
        <v>0</v>
      </c>
      <c r="I28" s="36">
        <v>0</v>
      </c>
      <c r="J28" s="36">
        <v>3299903.36</v>
      </c>
      <c r="K28" s="36">
        <f t="shared" si="2"/>
        <v>24846668.310000002</v>
      </c>
    </row>
    <row r="29" spans="1:13" x14ac:dyDescent="0.25">
      <c r="C29" s="24"/>
      <c r="D29" s="24"/>
      <c r="E29" s="24"/>
      <c r="F29" s="24"/>
      <c r="G29" s="24"/>
      <c r="H29" s="24"/>
      <c r="I29" s="24"/>
      <c r="J29" s="24"/>
      <c r="K29" s="24"/>
    </row>
    <row r="30" spans="1:13" ht="18" customHeight="1" x14ac:dyDescent="0.25">
      <c r="A30" s="11"/>
      <c r="B30" s="12" t="s">
        <v>42</v>
      </c>
      <c r="C30" s="25">
        <f t="shared" ref="C30:K30" si="7">C8+C14+C22+C27</f>
        <v>1102986658.0000005</v>
      </c>
      <c r="D30" s="25">
        <f t="shared" si="7"/>
        <v>449960172.61000007</v>
      </c>
      <c r="E30" s="46">
        <v>0</v>
      </c>
      <c r="F30" s="25">
        <f t="shared" si="7"/>
        <v>1552946830.6099997</v>
      </c>
      <c r="G30" s="25">
        <f t="shared" si="7"/>
        <v>367692453.76000005</v>
      </c>
      <c r="H30" s="25">
        <f t="shared" si="7"/>
        <v>22126671.100000001</v>
      </c>
      <c r="I30" s="25">
        <f t="shared" si="7"/>
        <v>40349501.200000003</v>
      </c>
      <c r="J30" s="25">
        <f t="shared" si="7"/>
        <v>305216281.46000004</v>
      </c>
      <c r="K30" s="25">
        <f t="shared" si="7"/>
        <v>1185254376.8499997</v>
      </c>
    </row>
    <row r="31" spans="1:13" x14ac:dyDescent="0.25"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5">
    <mergeCell ref="A2:K2"/>
    <mergeCell ref="A3:K3"/>
    <mergeCell ref="A4:K4"/>
    <mergeCell ref="A5:K5"/>
    <mergeCell ref="A7:B7"/>
  </mergeCells>
  <printOptions horizontalCentered="1"/>
  <pageMargins left="0" right="0" top="0.74803149606299213" bottom="0.74803149606299213" header="0.31496062992125984" footer="0.31496062992125984"/>
  <pageSetup scale="82" orientation="landscape" r:id="rId1"/>
  <ignoredErrors>
    <ignoredError sqref="F14:G14 F22:G22 K14 K22 F27:G27 K27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6"/>
  <sheetViews>
    <sheetView showGridLines="0" workbookViewId="0">
      <selection activeCell="H1" sqref="H1:I1048576"/>
    </sheetView>
  </sheetViews>
  <sheetFormatPr baseColWidth="10" defaultRowHeight="15" x14ac:dyDescent="0.25"/>
  <cols>
    <col min="2" max="2" width="30" style="3" customWidth="1"/>
    <col min="3" max="3" width="12.7109375" bestFit="1" customWidth="1"/>
    <col min="4" max="5" width="15.42578125" customWidth="1"/>
    <col min="6" max="7" width="13.85546875" customWidth="1"/>
    <col min="8" max="9" width="15.28515625" hidden="1" customWidth="1"/>
    <col min="10" max="10" width="13.28515625" customWidth="1"/>
    <col min="11" max="11" width="14" bestFit="1" customWidth="1"/>
  </cols>
  <sheetData>
    <row r="2" spans="1:38" s="2" customFormat="1" ht="12" customHeight="1" x14ac:dyDescent="0.3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2" customFormat="1" ht="12" customHeight="1" x14ac:dyDescent="0.3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2" customFormat="1" ht="12" customHeight="1" x14ac:dyDescent="0.3">
      <c r="A4" s="136" t="s">
        <v>55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s="2" customFormat="1" ht="12" customHeight="1" x14ac:dyDescent="0.3">
      <c r="A5" s="139" t="s">
        <v>129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 customHeight="1" x14ac:dyDescent="0.25">
      <c r="A6" s="16"/>
      <c r="C6" s="17"/>
    </row>
    <row r="7" spans="1:38" x14ac:dyDescent="0.25">
      <c r="H7" s="52"/>
      <c r="I7" s="52"/>
    </row>
    <row r="8" spans="1:38" ht="35.25" customHeight="1" x14ac:dyDescent="0.25">
      <c r="A8" s="146" t="s">
        <v>44</v>
      </c>
      <c r="B8" s="147"/>
      <c r="C8" s="27" t="s">
        <v>4</v>
      </c>
      <c r="D8" s="27" t="s">
        <v>5</v>
      </c>
      <c r="E8" s="7" t="s">
        <v>6</v>
      </c>
      <c r="F8" s="27" t="s">
        <v>7</v>
      </c>
      <c r="G8" s="27" t="s">
        <v>8</v>
      </c>
      <c r="H8" s="27" t="s">
        <v>8</v>
      </c>
      <c r="I8" s="27" t="s">
        <v>9</v>
      </c>
      <c r="J8" s="27" t="s">
        <v>10</v>
      </c>
      <c r="K8" s="27" t="s">
        <v>11</v>
      </c>
    </row>
    <row r="9" spans="1:38" ht="18" customHeight="1" x14ac:dyDescent="0.3">
      <c r="A9" s="144" t="s">
        <v>56</v>
      </c>
      <c r="B9" s="144"/>
      <c r="C9" s="48">
        <f t="shared" ref="C9:J9" si="0">C12</f>
        <v>1102986658</v>
      </c>
      <c r="D9" s="48">
        <f t="shared" si="0"/>
        <v>449960172.60999972</v>
      </c>
      <c r="E9" s="41">
        <v>0</v>
      </c>
      <c r="F9" s="48">
        <f>C9+D9+E9</f>
        <v>1552946830.6099997</v>
      </c>
      <c r="G9" s="48">
        <f>H9+I9+J9</f>
        <v>367692453.76000017</v>
      </c>
      <c r="H9" s="48">
        <f t="shared" si="0"/>
        <v>22126671.100000005</v>
      </c>
      <c r="I9" s="43">
        <f t="shared" si="0"/>
        <v>40349501.199999988</v>
      </c>
      <c r="J9" s="48">
        <f t="shared" si="0"/>
        <v>305216281.46000016</v>
      </c>
      <c r="K9" s="48">
        <f>F9-G9</f>
        <v>1185254376.8499994</v>
      </c>
    </row>
    <row r="10" spans="1:38" ht="18" customHeight="1" x14ac:dyDescent="0.3">
      <c r="A10" s="144" t="s">
        <v>57</v>
      </c>
      <c r="B10" s="144"/>
      <c r="C10" s="48">
        <f>C12</f>
        <v>1102986658</v>
      </c>
      <c r="D10" s="48">
        <f t="shared" ref="D10:J10" si="1">D12</f>
        <v>449960172.60999972</v>
      </c>
      <c r="E10" s="41">
        <v>0</v>
      </c>
      <c r="F10" s="48">
        <f t="shared" ref="F10:F11" si="2">C10+D10+E10</f>
        <v>1552946830.6099997</v>
      </c>
      <c r="G10" s="48">
        <f t="shared" ref="G10:G12" si="3">H10+I10+J10</f>
        <v>367692453.76000017</v>
      </c>
      <c r="H10" s="48">
        <f t="shared" si="1"/>
        <v>22126671.100000005</v>
      </c>
      <c r="I10" s="43">
        <f t="shared" si="1"/>
        <v>40349501.199999988</v>
      </c>
      <c r="J10" s="48">
        <f t="shared" si="1"/>
        <v>305216281.46000016</v>
      </c>
      <c r="K10" s="48">
        <f t="shared" ref="K10:K11" si="4">F10-G10</f>
        <v>1185254376.8499994</v>
      </c>
    </row>
    <row r="11" spans="1:38" ht="18" customHeight="1" x14ac:dyDescent="0.3">
      <c r="A11" s="144" t="s">
        <v>58</v>
      </c>
      <c r="B11" s="144"/>
      <c r="C11" s="48">
        <f>C12</f>
        <v>1102986658</v>
      </c>
      <c r="D11" s="48">
        <f t="shared" ref="D11:J11" si="5">D12</f>
        <v>449960172.60999972</v>
      </c>
      <c r="E11" s="41">
        <v>0</v>
      </c>
      <c r="F11" s="48">
        <f t="shared" si="2"/>
        <v>1552946830.6099997</v>
      </c>
      <c r="G11" s="48">
        <f t="shared" si="3"/>
        <v>367692453.76000017</v>
      </c>
      <c r="H11" s="48">
        <f t="shared" si="5"/>
        <v>22126671.100000005</v>
      </c>
      <c r="I11" s="43">
        <f t="shared" si="5"/>
        <v>40349501.199999988</v>
      </c>
      <c r="J11" s="48">
        <f t="shared" si="5"/>
        <v>305216281.46000016</v>
      </c>
      <c r="K11" s="48">
        <f t="shared" si="4"/>
        <v>1185254376.8499994</v>
      </c>
    </row>
    <row r="12" spans="1:38" ht="18" customHeight="1" x14ac:dyDescent="0.25">
      <c r="A12" s="145" t="s">
        <v>59</v>
      </c>
      <c r="B12" s="145"/>
      <c r="C12" s="28">
        <f>SUM(C13:C14)</f>
        <v>1102986658</v>
      </c>
      <c r="D12" s="28">
        <f>SUM(D13:D14)</f>
        <v>449960172.60999972</v>
      </c>
      <c r="E12" s="42">
        <v>0</v>
      </c>
      <c r="F12" s="28">
        <f>SUM(F13:F14)</f>
        <v>1552946830.6099989</v>
      </c>
      <c r="G12" s="28">
        <f t="shared" si="3"/>
        <v>367692453.76000017</v>
      </c>
      <c r="H12" s="28">
        <f t="shared" ref="H12:J12" si="6">SUM(H13:H14)</f>
        <v>22126671.100000005</v>
      </c>
      <c r="I12" s="53">
        <f t="shared" si="6"/>
        <v>40349501.199999988</v>
      </c>
      <c r="J12" s="28">
        <f t="shared" si="6"/>
        <v>305216281.46000016</v>
      </c>
      <c r="K12" s="28">
        <f>F12-G12</f>
        <v>1185254376.8499987</v>
      </c>
    </row>
    <row r="13" spans="1:38" ht="15.75" x14ac:dyDescent="0.3">
      <c r="A13" s="144" t="s">
        <v>60</v>
      </c>
      <c r="B13" s="144"/>
      <c r="C13" s="49">
        <v>1067279714.0000001</v>
      </c>
      <c r="D13" s="49">
        <v>449960172.60999972</v>
      </c>
      <c r="E13" s="42">
        <v>0</v>
      </c>
      <c r="F13" s="49">
        <v>1517239886.6099989</v>
      </c>
      <c r="G13" s="48">
        <f>H13+I13+J13</f>
        <v>359082572.46000016</v>
      </c>
      <c r="H13" s="49">
        <v>22126671.100000005</v>
      </c>
      <c r="I13" s="43">
        <v>40349501.199999988</v>
      </c>
      <c r="J13" s="49">
        <v>296606400.16000015</v>
      </c>
      <c r="K13" s="48">
        <f>F13-G13</f>
        <v>1158157314.1499987</v>
      </c>
    </row>
    <row r="14" spans="1:38" ht="15.75" x14ac:dyDescent="0.3">
      <c r="A14" s="144" t="s">
        <v>123</v>
      </c>
      <c r="B14" s="144"/>
      <c r="C14" s="49">
        <v>35706944</v>
      </c>
      <c r="D14" s="43">
        <v>0</v>
      </c>
      <c r="E14" s="42">
        <v>0</v>
      </c>
      <c r="F14" s="49">
        <v>35706944</v>
      </c>
      <c r="G14" s="48">
        <f>H14+I14+J14</f>
        <v>8609881.3000000007</v>
      </c>
      <c r="H14" s="43">
        <v>0</v>
      </c>
      <c r="I14" s="43">
        <v>0</v>
      </c>
      <c r="J14" s="49">
        <v>8609881.3000000007</v>
      </c>
      <c r="K14" s="48">
        <f>F14-G14</f>
        <v>27097062.699999999</v>
      </c>
    </row>
    <row r="15" spans="1:38" x14ac:dyDescent="0.25">
      <c r="C15" s="20"/>
      <c r="D15" s="21"/>
      <c r="E15" s="21"/>
      <c r="F15" s="21"/>
      <c r="G15" s="21"/>
      <c r="H15" s="21"/>
      <c r="I15" s="21"/>
      <c r="J15" s="21"/>
      <c r="K15" s="20"/>
    </row>
    <row r="16" spans="1:38" x14ac:dyDescent="0.25">
      <c r="A16" s="11"/>
      <c r="B16" s="12" t="s">
        <v>42</v>
      </c>
      <c r="C16" s="13">
        <f>SUM(C13:C14)</f>
        <v>1102986658</v>
      </c>
      <c r="D16" s="13">
        <f t="shared" ref="D16:J16" si="7">SUM(D13:D14)</f>
        <v>449960172.60999972</v>
      </c>
      <c r="E16" s="40">
        <v>0</v>
      </c>
      <c r="F16" s="13">
        <f t="shared" si="7"/>
        <v>1552946830.6099989</v>
      </c>
      <c r="G16" s="13">
        <f>SUM(G13:G14)</f>
        <v>367692453.76000017</v>
      </c>
      <c r="H16" s="13">
        <f t="shared" si="7"/>
        <v>22126671.100000005</v>
      </c>
      <c r="I16" s="40">
        <f t="shared" si="7"/>
        <v>40349501.199999988</v>
      </c>
      <c r="J16" s="13">
        <f t="shared" si="7"/>
        <v>305216281.46000016</v>
      </c>
      <c r="K16" s="13">
        <f>SUM(K13:K14)</f>
        <v>1185254376.8499987</v>
      </c>
    </row>
  </sheetData>
  <mergeCells count="11">
    <mergeCell ref="A9:B9"/>
    <mergeCell ref="A2:K2"/>
    <mergeCell ref="A3:K3"/>
    <mergeCell ref="A4:K4"/>
    <mergeCell ref="A5:K5"/>
    <mergeCell ref="A8:B8"/>
    <mergeCell ref="A10:B10"/>
    <mergeCell ref="A11:B11"/>
    <mergeCell ref="A12:B12"/>
    <mergeCell ref="A13:B13"/>
    <mergeCell ref="A14:B14"/>
  </mergeCells>
  <printOptions horizontalCentered="1"/>
  <pageMargins left="0" right="0" top="0.74803149606299213" bottom="0.74803149606299213" header="0.31496062992125984" footer="0.31496062992125984"/>
  <pageSetup scale="97" orientation="landscape" r:id="rId1"/>
  <ignoredErrors>
    <ignoredError sqref="F12:G12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22"/>
  <sheetViews>
    <sheetView showGridLines="0" zoomScaleNormal="100" workbookViewId="0">
      <selection activeCell="L6" sqref="L6"/>
    </sheetView>
  </sheetViews>
  <sheetFormatPr baseColWidth="10" defaultRowHeight="15" x14ac:dyDescent="0.25"/>
  <cols>
    <col min="1" max="1" width="10.42578125" customWidth="1"/>
    <col min="2" max="2" width="30" style="3" customWidth="1"/>
    <col min="3" max="3" width="14.42578125" bestFit="1" customWidth="1"/>
    <col min="4" max="5" width="17.140625" customWidth="1"/>
    <col min="6" max="7" width="14.42578125" bestFit="1" customWidth="1"/>
    <col min="8" max="9" width="12.28515625" hidden="1" customWidth="1"/>
    <col min="10" max="11" width="14.42578125" bestFit="1" customWidth="1"/>
    <col min="12" max="12" width="13.7109375" bestFit="1" customWidth="1"/>
    <col min="13" max="13" width="15.140625" bestFit="1" customWidth="1"/>
  </cols>
  <sheetData>
    <row r="2" spans="1:39" s="2" customFormat="1" ht="12" customHeight="1" x14ac:dyDescent="0.3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12" customHeight="1" x14ac:dyDescent="0.3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12" customHeight="1" x14ac:dyDescent="0.3">
      <c r="A4" s="136" t="s">
        <v>61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" customFormat="1" ht="12" customHeight="1" x14ac:dyDescent="0.3">
      <c r="A5" s="139" t="s">
        <v>129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2" customHeight="1" x14ac:dyDescent="0.25">
      <c r="A6" s="16"/>
      <c r="C6" s="17"/>
    </row>
    <row r="7" spans="1:39" x14ac:dyDescent="0.25">
      <c r="H7" s="52"/>
      <c r="I7" s="52"/>
    </row>
    <row r="8" spans="1:39" ht="35.25" customHeight="1" x14ac:dyDescent="0.25">
      <c r="A8" s="29" t="s">
        <v>62</v>
      </c>
      <c r="B8" s="22" t="s">
        <v>44</v>
      </c>
      <c r="C8" s="27" t="s">
        <v>4</v>
      </c>
      <c r="D8" s="27" t="s">
        <v>5</v>
      </c>
      <c r="E8" s="27" t="s">
        <v>6</v>
      </c>
      <c r="F8" s="27" t="s">
        <v>7</v>
      </c>
      <c r="G8" s="27" t="s">
        <v>8</v>
      </c>
      <c r="H8" s="27" t="s">
        <v>8</v>
      </c>
      <c r="I8" s="27" t="s">
        <v>9</v>
      </c>
      <c r="J8" s="27" t="s">
        <v>10</v>
      </c>
      <c r="K8" s="27" t="s">
        <v>11</v>
      </c>
    </row>
    <row r="9" spans="1:39" ht="15.75" x14ac:dyDescent="0.3">
      <c r="A9" s="30" t="s">
        <v>63</v>
      </c>
      <c r="B9" s="18" t="s">
        <v>64</v>
      </c>
      <c r="C9" s="36">
        <v>802329368.57999992</v>
      </c>
      <c r="D9" s="36">
        <v>346834739.85999995</v>
      </c>
      <c r="E9" s="36">
        <v>-9391599.0699999891</v>
      </c>
      <c r="F9" s="36">
        <v>1139772509.3699994</v>
      </c>
      <c r="G9" s="36">
        <f>H9+I9+J9</f>
        <v>246134119.73999998</v>
      </c>
      <c r="H9" s="36">
        <v>4498248.2300000004</v>
      </c>
      <c r="I9" s="36">
        <v>31614795.679999996</v>
      </c>
      <c r="J9" s="36">
        <v>210021075.82999998</v>
      </c>
      <c r="K9" s="36">
        <f>F9-G9</f>
        <v>893638389.6299994</v>
      </c>
      <c r="L9" s="21"/>
      <c r="M9" s="15"/>
    </row>
    <row r="10" spans="1:39" ht="15.75" x14ac:dyDescent="0.3">
      <c r="A10" s="30" t="s">
        <v>65</v>
      </c>
      <c r="B10" s="18" t="s">
        <v>66</v>
      </c>
      <c r="C10" s="36">
        <v>31148772.129999995</v>
      </c>
      <c r="D10" s="36">
        <v>620951.46</v>
      </c>
      <c r="E10" s="36">
        <v>8428078.6300000008</v>
      </c>
      <c r="F10" s="36">
        <v>40197802.220000006</v>
      </c>
      <c r="G10" s="36">
        <f t="shared" ref="G10:G18" si="0">H10+I10+J10</f>
        <v>7114580.6799999997</v>
      </c>
      <c r="H10" s="36">
        <v>694612.25</v>
      </c>
      <c r="I10" s="36">
        <v>1067441.9500000002</v>
      </c>
      <c r="J10" s="36">
        <v>5352526.4799999995</v>
      </c>
      <c r="K10" s="36">
        <f t="shared" ref="K10:K18" si="1">F10-G10</f>
        <v>33083221.540000007</v>
      </c>
      <c r="M10" s="15"/>
    </row>
    <row r="11" spans="1:39" ht="27" x14ac:dyDescent="0.3">
      <c r="A11" s="30" t="s">
        <v>99</v>
      </c>
      <c r="B11" s="19" t="s">
        <v>100</v>
      </c>
      <c r="C11" s="36">
        <v>0</v>
      </c>
      <c r="D11" s="36">
        <v>43335922.379999995</v>
      </c>
      <c r="E11" s="36">
        <v>-13311162</v>
      </c>
      <c r="F11" s="36">
        <v>30024760.379999988</v>
      </c>
      <c r="G11" s="36">
        <f t="shared" si="0"/>
        <v>29486207.809999995</v>
      </c>
      <c r="H11" s="36">
        <v>14257202.790000001</v>
      </c>
      <c r="I11" s="36">
        <v>616588.65</v>
      </c>
      <c r="J11" s="36">
        <v>14612416.369999992</v>
      </c>
      <c r="K11" s="36">
        <f t="shared" si="1"/>
        <v>538552.56999999285</v>
      </c>
      <c r="M11" s="15"/>
    </row>
    <row r="12" spans="1:39" ht="15.75" x14ac:dyDescent="0.3">
      <c r="A12" s="30" t="s">
        <v>67</v>
      </c>
      <c r="B12" s="19" t="s">
        <v>68</v>
      </c>
      <c r="C12" s="36">
        <v>103064428</v>
      </c>
      <c r="D12" s="36">
        <v>53630552.910000004</v>
      </c>
      <c r="E12" s="36">
        <v>152309.070000001</v>
      </c>
      <c r="F12" s="36">
        <v>156847289.97999999</v>
      </c>
      <c r="G12" s="36">
        <f t="shared" si="0"/>
        <v>37672587.299999997</v>
      </c>
      <c r="H12" s="36">
        <v>0</v>
      </c>
      <c r="I12" s="36">
        <v>3578990.25</v>
      </c>
      <c r="J12" s="36">
        <v>34093597.049999997</v>
      </c>
      <c r="K12" s="36">
        <f t="shared" si="1"/>
        <v>119174702.67999999</v>
      </c>
      <c r="M12" s="15"/>
    </row>
    <row r="13" spans="1:39" ht="15.75" x14ac:dyDescent="0.3">
      <c r="A13" s="30" t="s">
        <v>69</v>
      </c>
      <c r="B13" s="19" t="s">
        <v>39</v>
      </c>
      <c r="C13" s="36">
        <v>10752241</v>
      </c>
      <c r="D13" s="36">
        <v>0</v>
      </c>
      <c r="E13" s="36">
        <v>0</v>
      </c>
      <c r="F13" s="36">
        <v>10752241</v>
      </c>
      <c r="G13" s="36">
        <f t="shared" si="0"/>
        <v>1965140.25</v>
      </c>
      <c r="H13" s="36">
        <v>0</v>
      </c>
      <c r="I13" s="36">
        <v>303866.59999999998</v>
      </c>
      <c r="J13" s="36">
        <v>1661273.65</v>
      </c>
      <c r="K13" s="36">
        <f t="shared" si="1"/>
        <v>8787100.75</v>
      </c>
      <c r="M13" s="15"/>
    </row>
    <row r="14" spans="1:39" ht="27" x14ac:dyDescent="0.3">
      <c r="A14" s="30" t="s">
        <v>70</v>
      </c>
      <c r="B14" s="19" t="s">
        <v>71</v>
      </c>
      <c r="C14" s="36">
        <v>55467485.849999987</v>
      </c>
      <c r="D14" s="36">
        <v>227126</v>
      </c>
      <c r="E14" s="36">
        <v>-8757547.4399999976</v>
      </c>
      <c r="F14" s="36">
        <v>46937064.410000004</v>
      </c>
      <c r="G14" s="36">
        <f t="shared" si="0"/>
        <v>20516519.039999999</v>
      </c>
      <c r="H14" s="36">
        <v>2047243.98</v>
      </c>
      <c r="I14" s="36">
        <v>378</v>
      </c>
      <c r="J14" s="36">
        <v>18468897.059999999</v>
      </c>
      <c r="K14" s="36">
        <f t="shared" si="1"/>
        <v>26420545.370000005</v>
      </c>
      <c r="M14" s="15"/>
    </row>
    <row r="15" spans="1:39" ht="40.5" x14ac:dyDescent="0.3">
      <c r="A15" s="30" t="s">
        <v>72</v>
      </c>
      <c r="B15" s="19" t="s">
        <v>73</v>
      </c>
      <c r="C15" s="36">
        <v>62806226.869999997</v>
      </c>
      <c r="D15" s="36">
        <v>310880</v>
      </c>
      <c r="E15" s="36">
        <v>20420211.120000005</v>
      </c>
      <c r="F15" s="36">
        <v>83537317.99000001</v>
      </c>
      <c r="G15" s="36">
        <f t="shared" si="0"/>
        <v>14772230.639999997</v>
      </c>
      <c r="H15" s="36">
        <v>45709.38</v>
      </c>
      <c r="I15" s="36">
        <v>1422757.56</v>
      </c>
      <c r="J15" s="36">
        <v>13303763.699999997</v>
      </c>
      <c r="K15" s="36">
        <f t="shared" si="1"/>
        <v>68765087.350000009</v>
      </c>
      <c r="M15" s="15"/>
    </row>
    <row r="16" spans="1:39" ht="15.75" x14ac:dyDescent="0.3">
      <c r="A16" s="30" t="s">
        <v>78</v>
      </c>
      <c r="B16" s="19" t="s">
        <v>79</v>
      </c>
      <c r="C16" s="36">
        <v>0</v>
      </c>
      <c r="D16" s="36">
        <v>5000000</v>
      </c>
      <c r="E16" s="36">
        <v>0</v>
      </c>
      <c r="F16" s="36">
        <v>5000000</v>
      </c>
      <c r="G16" s="36">
        <f t="shared" si="0"/>
        <v>0</v>
      </c>
      <c r="H16" s="36">
        <v>0</v>
      </c>
      <c r="I16" s="36">
        <v>0</v>
      </c>
      <c r="J16" s="36">
        <v>0</v>
      </c>
      <c r="K16" s="36">
        <f t="shared" si="1"/>
        <v>5000000</v>
      </c>
      <c r="M16" s="15"/>
    </row>
    <row r="17" spans="1:13" ht="27" x14ac:dyDescent="0.3">
      <c r="A17" s="30" t="s">
        <v>74</v>
      </c>
      <c r="B17" s="19" t="s">
        <v>75</v>
      </c>
      <c r="C17" s="36">
        <v>11454458.780000001</v>
      </c>
      <c r="D17" s="36">
        <v>0</v>
      </c>
      <c r="E17" s="36">
        <v>2593861.85</v>
      </c>
      <c r="F17" s="36">
        <v>14048320.629999997</v>
      </c>
      <c r="G17" s="36">
        <f t="shared" si="0"/>
        <v>2668992.9699999997</v>
      </c>
      <c r="H17" s="36">
        <v>18838.400000000001</v>
      </c>
      <c r="I17" s="36">
        <v>396094.52</v>
      </c>
      <c r="J17" s="36">
        <v>2254060.0499999998</v>
      </c>
      <c r="K17" s="36">
        <f t="shared" si="1"/>
        <v>11379327.659999996</v>
      </c>
      <c r="M17" s="15"/>
    </row>
    <row r="18" spans="1:13" ht="15.75" x14ac:dyDescent="0.3">
      <c r="A18" s="30" t="s">
        <v>76</v>
      </c>
      <c r="B18" s="19" t="s">
        <v>77</v>
      </c>
      <c r="C18" s="36">
        <v>25963676.790000003</v>
      </c>
      <c r="D18" s="36">
        <v>0</v>
      </c>
      <c r="E18" s="36">
        <v>-134152.16000000018</v>
      </c>
      <c r="F18" s="36">
        <v>25829524.630000003</v>
      </c>
      <c r="G18" s="36">
        <f t="shared" si="0"/>
        <v>7362075.3299999991</v>
      </c>
      <c r="H18" s="36">
        <v>564816.06999999995</v>
      </c>
      <c r="I18" s="36">
        <v>1348587.9899999998</v>
      </c>
      <c r="J18" s="36">
        <v>5448671.2699999996</v>
      </c>
      <c r="K18" s="36">
        <f t="shared" si="1"/>
        <v>18467449.300000004</v>
      </c>
      <c r="M18" s="15"/>
    </row>
    <row r="19" spans="1:13" ht="14.25" customHeight="1" x14ac:dyDescent="0.25">
      <c r="C19" s="35"/>
      <c r="D19" s="24"/>
      <c r="E19" s="24"/>
      <c r="F19" s="24"/>
      <c r="G19" s="24"/>
      <c r="H19" s="24"/>
      <c r="I19" s="24"/>
      <c r="J19" s="24"/>
      <c r="K19" s="35"/>
    </row>
    <row r="20" spans="1:13" ht="18" customHeight="1" x14ac:dyDescent="0.25">
      <c r="A20" s="11"/>
      <c r="B20" s="12" t="s">
        <v>42</v>
      </c>
      <c r="C20" s="25">
        <f>SUM(C9:C19)</f>
        <v>1102986658</v>
      </c>
      <c r="D20" s="25">
        <f t="shared" ref="D20:I20" si="2">SUM(D9:D19)</f>
        <v>449960172.60999995</v>
      </c>
      <c r="E20" s="46">
        <v>0</v>
      </c>
      <c r="F20" s="25">
        <f t="shared" si="2"/>
        <v>1552946830.6099997</v>
      </c>
      <c r="G20" s="25">
        <f t="shared" si="2"/>
        <v>367692453.75999999</v>
      </c>
      <c r="H20" s="25">
        <f t="shared" si="2"/>
        <v>22126671.100000001</v>
      </c>
      <c r="I20" s="25">
        <f t="shared" si="2"/>
        <v>40349501.200000003</v>
      </c>
      <c r="J20" s="25">
        <f>SUM(J9:J19)</f>
        <v>305216281.45999992</v>
      </c>
      <c r="K20" s="25">
        <f>SUM(K9:K19)</f>
        <v>1185254376.8499992</v>
      </c>
    </row>
    <row r="21" spans="1:13" x14ac:dyDescent="0.25">
      <c r="C21" s="14"/>
      <c r="D21" s="15"/>
      <c r="E21" s="15"/>
      <c r="F21" s="15"/>
      <c r="G21" s="15"/>
      <c r="H21" s="15"/>
      <c r="I21" s="15"/>
      <c r="J21" s="15"/>
      <c r="K21" s="14"/>
    </row>
    <row r="22" spans="1:13" x14ac:dyDescent="0.25">
      <c r="C22" s="14"/>
      <c r="K22" s="14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2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N16"/>
  <sheetViews>
    <sheetView showGridLines="0" workbookViewId="0">
      <selection activeCell="A3" sqref="A3:M3"/>
    </sheetView>
  </sheetViews>
  <sheetFormatPr baseColWidth="10" defaultRowHeight="15" x14ac:dyDescent="0.25"/>
  <cols>
    <col min="1" max="1" width="5.42578125" customWidth="1"/>
    <col min="2" max="2" width="13.28515625" style="3" bestFit="1" customWidth="1"/>
    <col min="3" max="3" width="10.140625" style="3" bestFit="1" customWidth="1"/>
    <col min="4" max="4" width="18" style="3" bestFit="1" customWidth="1"/>
    <col min="5" max="5" width="14.42578125" bestFit="1" customWidth="1"/>
    <col min="6" max="6" width="15.42578125" bestFit="1" customWidth="1"/>
    <col min="7" max="7" width="15.140625" customWidth="1"/>
    <col min="8" max="9" width="14.42578125" bestFit="1" customWidth="1"/>
    <col min="10" max="11" width="12.28515625" hidden="1" customWidth="1"/>
    <col min="12" max="13" width="14.42578125" bestFit="1" customWidth="1"/>
  </cols>
  <sheetData>
    <row r="2" spans="1:40" s="2" customFormat="1" ht="12" customHeight="1" x14ac:dyDescent="0.3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2" customFormat="1" ht="12" customHeight="1" x14ac:dyDescent="0.3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2" customFormat="1" ht="12" customHeight="1" x14ac:dyDescent="0.3">
      <c r="A4" s="136" t="s">
        <v>80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2" customFormat="1" ht="12" customHeight="1" x14ac:dyDescent="0.3">
      <c r="A5" s="139" t="s">
        <v>129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2" customHeight="1" x14ac:dyDescent="0.25">
      <c r="A6" s="16"/>
      <c r="E6" s="17"/>
    </row>
    <row r="7" spans="1:40" x14ac:dyDescent="0.25">
      <c r="J7" s="52"/>
      <c r="K7" s="52"/>
    </row>
    <row r="8" spans="1:40" ht="35.25" customHeight="1" x14ac:dyDescent="0.25">
      <c r="A8" s="146" t="s">
        <v>116</v>
      </c>
      <c r="B8" s="147"/>
      <c r="C8" s="27" t="s">
        <v>117</v>
      </c>
      <c r="D8" s="27" t="s">
        <v>44</v>
      </c>
      <c r="E8" s="27" t="s">
        <v>4</v>
      </c>
      <c r="F8" s="27" t="s">
        <v>5</v>
      </c>
      <c r="G8" s="27" t="s">
        <v>6</v>
      </c>
      <c r="H8" s="27" t="s">
        <v>7</v>
      </c>
      <c r="I8" s="27" t="s">
        <v>8</v>
      </c>
      <c r="J8" s="27" t="s">
        <v>8</v>
      </c>
      <c r="K8" s="27" t="s">
        <v>9</v>
      </c>
      <c r="L8" s="27" t="s">
        <v>10</v>
      </c>
      <c r="M8" s="27" t="s">
        <v>11</v>
      </c>
    </row>
    <row r="9" spans="1:40" ht="15.75" x14ac:dyDescent="0.3">
      <c r="A9" s="150">
        <v>1</v>
      </c>
      <c r="B9" s="152" t="s">
        <v>118</v>
      </c>
      <c r="C9" s="37">
        <v>1</v>
      </c>
      <c r="D9" s="37" t="s">
        <v>119</v>
      </c>
      <c r="E9" s="36">
        <v>697679667.0000006</v>
      </c>
      <c r="F9" s="36">
        <v>242918443.78</v>
      </c>
      <c r="G9" s="36">
        <v>0</v>
      </c>
      <c r="H9" s="36">
        <v>940598110.78000033</v>
      </c>
      <c r="I9" s="36">
        <f>J9+K9+L9</f>
        <v>243987112.41000009</v>
      </c>
      <c r="J9" s="36">
        <v>19901288.860000003</v>
      </c>
      <c r="K9" s="36">
        <v>35041429.949999988</v>
      </c>
      <c r="L9" s="36">
        <v>189044393.60000008</v>
      </c>
      <c r="M9" s="36">
        <f>H9-I9</f>
        <v>696610998.37000024</v>
      </c>
    </row>
    <row r="10" spans="1:40" ht="15.75" x14ac:dyDescent="0.3">
      <c r="A10" s="151"/>
      <c r="B10" s="153"/>
      <c r="C10" s="37">
        <v>5</v>
      </c>
      <c r="D10" s="37" t="s">
        <v>120</v>
      </c>
      <c r="E10" s="36">
        <v>302242563</v>
      </c>
      <c r="F10" s="36">
        <v>64530363.190000027</v>
      </c>
      <c r="G10" s="36">
        <v>0</v>
      </c>
      <c r="H10" s="36">
        <v>366772926.19</v>
      </c>
      <c r="I10" s="36">
        <f>J10+K10+L10</f>
        <v>54841398.759999976</v>
      </c>
      <c r="J10" s="36">
        <v>2225382.2399999998</v>
      </c>
      <c r="K10" s="36">
        <v>1729081</v>
      </c>
      <c r="L10" s="36">
        <v>50886935.519999973</v>
      </c>
      <c r="M10" s="36">
        <f>H10-I10</f>
        <v>311931527.43000001</v>
      </c>
    </row>
    <row r="11" spans="1:40" x14ac:dyDescent="0.25">
      <c r="A11" s="151"/>
      <c r="B11" s="154" t="s">
        <v>126</v>
      </c>
      <c r="C11" s="155"/>
      <c r="D11" s="155"/>
      <c r="E11" s="50">
        <f>SUM(E9:E10)</f>
        <v>999922230.0000006</v>
      </c>
      <c r="F11" s="50">
        <f t="shared" ref="F11:M11" si="0">SUM(F9:F10)</f>
        <v>307448806.97000003</v>
      </c>
      <c r="G11" s="50">
        <f t="shared" si="0"/>
        <v>0</v>
      </c>
      <c r="H11" s="50">
        <f t="shared" si="0"/>
        <v>1307371036.9700003</v>
      </c>
      <c r="I11" s="50">
        <f t="shared" si="0"/>
        <v>298828511.17000008</v>
      </c>
      <c r="J11" s="50">
        <f t="shared" si="0"/>
        <v>22126671.100000001</v>
      </c>
      <c r="K11" s="50">
        <f t="shared" si="0"/>
        <v>36770510.949999988</v>
      </c>
      <c r="L11" s="50">
        <f t="shared" si="0"/>
        <v>239931329.12000006</v>
      </c>
      <c r="M11" s="50">
        <f t="shared" si="0"/>
        <v>1008542525.8000002</v>
      </c>
    </row>
    <row r="12" spans="1:40" ht="15.75" x14ac:dyDescent="0.3">
      <c r="A12" s="150">
        <v>2</v>
      </c>
      <c r="B12" s="152" t="s">
        <v>121</v>
      </c>
      <c r="C12" s="37">
        <v>5</v>
      </c>
      <c r="D12" s="37" t="s">
        <v>120</v>
      </c>
      <c r="E12" s="36">
        <v>103064428</v>
      </c>
      <c r="F12" s="36">
        <v>46612700.290000007</v>
      </c>
      <c r="G12" s="36">
        <v>0</v>
      </c>
      <c r="H12" s="36">
        <v>149677128.28999996</v>
      </c>
      <c r="I12" s="36">
        <f>J12+K12+L12</f>
        <v>36891201.600000001</v>
      </c>
      <c r="J12" s="36">
        <v>0</v>
      </c>
      <c r="K12" s="36">
        <v>3578990.25</v>
      </c>
      <c r="L12" s="36">
        <v>33312211.350000001</v>
      </c>
      <c r="M12" s="36">
        <f>H12-I12</f>
        <v>112785926.68999997</v>
      </c>
    </row>
    <row r="13" spans="1:40" ht="18" customHeight="1" x14ac:dyDescent="0.3">
      <c r="A13" s="151"/>
      <c r="B13" s="153"/>
      <c r="C13" s="37">
        <v>6</v>
      </c>
      <c r="D13" s="37" t="s">
        <v>122</v>
      </c>
      <c r="E13" s="36">
        <v>0</v>
      </c>
      <c r="F13" s="36">
        <v>95898665.350000009</v>
      </c>
      <c r="G13" s="36">
        <v>0</v>
      </c>
      <c r="H13" s="36">
        <v>95898665.350000009</v>
      </c>
      <c r="I13" s="36">
        <f>J13+K13+L13</f>
        <v>31972740.990000002</v>
      </c>
      <c r="J13" s="36">
        <v>0</v>
      </c>
      <c r="K13" s="36">
        <v>0</v>
      </c>
      <c r="L13" s="36">
        <v>31972740.990000002</v>
      </c>
      <c r="M13" s="36">
        <f>H13-I13</f>
        <v>63925924.360000007</v>
      </c>
    </row>
    <row r="14" spans="1:40" x14ac:dyDescent="0.25">
      <c r="A14" s="151"/>
      <c r="B14" s="154" t="s">
        <v>127</v>
      </c>
      <c r="C14" s="155"/>
      <c r="D14" s="155"/>
      <c r="E14" s="50">
        <f>SUM(E12:E13)</f>
        <v>103064428</v>
      </c>
      <c r="F14" s="50">
        <f t="shared" ref="F14:M14" si="1">SUM(F12:F13)</f>
        <v>142511365.64000002</v>
      </c>
      <c r="G14" s="50">
        <f t="shared" si="1"/>
        <v>0</v>
      </c>
      <c r="H14" s="50">
        <f t="shared" si="1"/>
        <v>245575793.63999999</v>
      </c>
      <c r="I14" s="50">
        <f t="shared" si="1"/>
        <v>68863942.590000004</v>
      </c>
      <c r="J14" s="50">
        <f t="shared" si="1"/>
        <v>0</v>
      </c>
      <c r="K14" s="50">
        <f t="shared" si="1"/>
        <v>3578990.25</v>
      </c>
      <c r="L14" s="50">
        <f t="shared" si="1"/>
        <v>65284952.340000004</v>
      </c>
      <c r="M14" s="50">
        <f t="shared" si="1"/>
        <v>176711851.04999998</v>
      </c>
    </row>
    <row r="15" spans="1:40" x14ac:dyDescent="0.25">
      <c r="E15" s="24"/>
      <c r="F15" s="24"/>
      <c r="G15" s="24"/>
      <c r="H15" s="24"/>
      <c r="I15" s="24"/>
      <c r="J15" s="24"/>
      <c r="K15" s="24"/>
      <c r="L15" s="24"/>
      <c r="M15" s="24"/>
    </row>
    <row r="16" spans="1:40" x14ac:dyDescent="0.25">
      <c r="A16" s="148" t="s">
        <v>42</v>
      </c>
      <c r="B16" s="148"/>
      <c r="C16" s="148"/>
      <c r="D16" s="149"/>
      <c r="E16" s="25">
        <f>SUM(E11,E14)</f>
        <v>1102986658.0000005</v>
      </c>
      <c r="F16" s="25">
        <f t="shared" ref="F16:L16" si="2">SUM(F11,F14)</f>
        <v>449960172.61000001</v>
      </c>
      <c r="G16" s="46">
        <v>0</v>
      </c>
      <c r="H16" s="25">
        <f t="shared" si="2"/>
        <v>1552946830.6100001</v>
      </c>
      <c r="I16" s="25">
        <f t="shared" si="2"/>
        <v>367692453.76000011</v>
      </c>
      <c r="J16" s="25">
        <f t="shared" si="2"/>
        <v>22126671.100000001</v>
      </c>
      <c r="K16" s="25">
        <f t="shared" si="2"/>
        <v>40349501.199999988</v>
      </c>
      <c r="L16" s="25">
        <f t="shared" si="2"/>
        <v>305216281.46000004</v>
      </c>
      <c r="M16" s="25">
        <f>SUM(M11,M14)</f>
        <v>1185254376.8500001</v>
      </c>
    </row>
  </sheetData>
  <mergeCells count="12">
    <mergeCell ref="A16:D16"/>
    <mergeCell ref="A2:M2"/>
    <mergeCell ref="A3:M3"/>
    <mergeCell ref="A4:M4"/>
    <mergeCell ref="A5:M5"/>
    <mergeCell ref="A12:A14"/>
    <mergeCell ref="B12:B13"/>
    <mergeCell ref="B14:D14"/>
    <mergeCell ref="A8:B8"/>
    <mergeCell ref="A9:A11"/>
    <mergeCell ref="B9:B10"/>
    <mergeCell ref="B11:D11"/>
  </mergeCells>
  <printOptions horizontalCentered="1"/>
  <pageMargins left="0" right="0" top="0.74803149606299213" bottom="0.74803149606299213" header="0.31496062992125984" footer="0.31496062992125984"/>
  <pageSetup scale="90" orientation="landscape" r:id="rId1"/>
  <ignoredErrors>
    <ignoredError sqref="H11:I11 M11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14"/>
  <sheetViews>
    <sheetView showGridLines="0" workbookViewId="0">
      <selection activeCell="A4" sqref="A4:K4"/>
    </sheetView>
  </sheetViews>
  <sheetFormatPr baseColWidth="10" defaultRowHeight="15" x14ac:dyDescent="0.25"/>
  <cols>
    <col min="2" max="2" width="30" style="3" customWidth="1"/>
    <col min="3" max="3" width="14.42578125" bestFit="1" customWidth="1"/>
    <col min="4" max="4" width="15.42578125" bestFit="1" customWidth="1"/>
    <col min="5" max="5" width="15.140625" customWidth="1"/>
    <col min="6" max="7" width="14.42578125" bestFit="1" customWidth="1"/>
    <col min="8" max="9" width="12.28515625" hidden="1" customWidth="1"/>
    <col min="10" max="11" width="14.42578125" bestFit="1" customWidth="1"/>
  </cols>
  <sheetData>
    <row r="2" spans="1:39" s="2" customFormat="1" ht="12" customHeight="1" x14ac:dyDescent="0.3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12" customHeight="1" x14ac:dyDescent="0.3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12" customHeight="1" x14ac:dyDescent="0.3">
      <c r="A4" s="136" t="s">
        <v>81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" customFormat="1" ht="12" customHeight="1" x14ac:dyDescent="0.3">
      <c r="A5" s="139" t="s">
        <v>129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2" customHeight="1" x14ac:dyDescent="0.25">
      <c r="A6" s="16"/>
      <c r="C6" s="17"/>
    </row>
    <row r="7" spans="1:39" x14ac:dyDescent="0.25">
      <c r="H7" s="52"/>
      <c r="I7" s="52"/>
    </row>
    <row r="8" spans="1:39" ht="35.25" customHeight="1" x14ac:dyDescent="0.25">
      <c r="A8" s="29" t="s">
        <v>62</v>
      </c>
      <c r="B8" s="32" t="s">
        <v>44</v>
      </c>
      <c r="C8" s="27" t="s">
        <v>4</v>
      </c>
      <c r="D8" s="27" t="s">
        <v>5</v>
      </c>
      <c r="E8" s="27" t="s">
        <v>6</v>
      </c>
      <c r="F8" s="27" t="s">
        <v>7</v>
      </c>
      <c r="G8" s="27" t="s">
        <v>8</v>
      </c>
      <c r="H8" s="27" t="s">
        <v>8</v>
      </c>
      <c r="I8" s="27" t="s">
        <v>9</v>
      </c>
      <c r="J8" s="27" t="s">
        <v>10</v>
      </c>
      <c r="K8" s="27" t="s">
        <v>11</v>
      </c>
    </row>
    <row r="9" spans="1:39" ht="18" customHeight="1" x14ac:dyDescent="0.3">
      <c r="A9" s="33">
        <v>1</v>
      </c>
      <c r="B9" s="34" t="s">
        <v>82</v>
      </c>
      <c r="C9" s="36">
        <v>937383710.31999946</v>
      </c>
      <c r="D9" s="36">
        <v>430779703.7699998</v>
      </c>
      <c r="E9" s="36">
        <v>-46349456.779999971</v>
      </c>
      <c r="F9" s="36">
        <v>1321813957.3099995</v>
      </c>
      <c r="G9" s="36">
        <f>H9+I9+J9</f>
        <v>302436732.92000008</v>
      </c>
      <c r="H9" s="36">
        <v>10514707.590000002</v>
      </c>
      <c r="I9" s="36">
        <v>33098694.579999983</v>
      </c>
      <c r="J9" s="36">
        <v>258823330.75000012</v>
      </c>
      <c r="K9" s="36">
        <f>F9-G9</f>
        <v>1019377224.3899994</v>
      </c>
    </row>
    <row r="10" spans="1:39" ht="18" customHeight="1" x14ac:dyDescent="0.3">
      <c r="A10" s="33">
        <v>2</v>
      </c>
      <c r="B10" s="34" t="s">
        <v>83</v>
      </c>
      <c r="C10" s="36">
        <v>165602947.67999998</v>
      </c>
      <c r="D10" s="36">
        <v>19180468.840000011</v>
      </c>
      <c r="E10" s="36">
        <v>46349456.780000001</v>
      </c>
      <c r="F10" s="36">
        <v>231132873.29999995</v>
      </c>
      <c r="G10" s="36">
        <f>H10+I10+J10</f>
        <v>65255720.840000004</v>
      </c>
      <c r="H10" s="36">
        <v>11611963.51</v>
      </c>
      <c r="I10" s="36">
        <v>7250806.6199999992</v>
      </c>
      <c r="J10" s="36">
        <v>46392950.710000008</v>
      </c>
      <c r="K10" s="36">
        <f>F10-G10</f>
        <v>165877152.45999995</v>
      </c>
    </row>
    <row r="11" spans="1:39" x14ac:dyDescent="0.25">
      <c r="C11" s="35"/>
      <c r="D11" s="24"/>
      <c r="E11" s="24"/>
      <c r="F11" s="24"/>
      <c r="G11" s="24"/>
      <c r="H11" s="24"/>
      <c r="I11" s="24"/>
      <c r="J11" s="24"/>
      <c r="K11" s="35"/>
    </row>
    <row r="12" spans="1:39" ht="18" customHeight="1" x14ac:dyDescent="0.25">
      <c r="A12" s="11"/>
      <c r="B12" s="12" t="s">
        <v>42</v>
      </c>
      <c r="C12" s="25">
        <f>SUM(C9:C11)</f>
        <v>1102986657.9999995</v>
      </c>
      <c r="D12" s="25">
        <f>SUM(D9:D11)</f>
        <v>449960172.60999984</v>
      </c>
      <c r="E12" s="46">
        <v>0</v>
      </c>
      <c r="F12" s="25">
        <f t="shared" ref="F12:K12" si="0">SUM(F9:F10)</f>
        <v>1552946830.6099994</v>
      </c>
      <c r="G12" s="25">
        <f t="shared" si="0"/>
        <v>367692453.76000011</v>
      </c>
      <c r="H12" s="25">
        <f t="shared" si="0"/>
        <v>22126671.100000001</v>
      </c>
      <c r="I12" s="25">
        <f t="shared" si="0"/>
        <v>40349501.199999981</v>
      </c>
      <c r="J12" s="25">
        <f t="shared" si="0"/>
        <v>305216281.46000016</v>
      </c>
      <c r="K12" s="25">
        <f t="shared" si="0"/>
        <v>1185254376.8499994</v>
      </c>
    </row>
    <row r="13" spans="1:39" x14ac:dyDescent="0.25">
      <c r="C13" s="14"/>
      <c r="D13" s="15"/>
      <c r="E13" s="15"/>
      <c r="F13" s="15"/>
      <c r="G13" s="15"/>
      <c r="H13" s="15"/>
      <c r="I13" s="15"/>
      <c r="J13" s="15"/>
      <c r="K13" s="14"/>
    </row>
    <row r="14" spans="1:39" x14ac:dyDescent="0.25">
      <c r="C14" s="35"/>
      <c r="D14" s="35"/>
      <c r="E14" s="35"/>
      <c r="F14" s="35"/>
      <c r="G14" s="35"/>
      <c r="H14" s="35"/>
      <c r="I14" s="35"/>
      <c r="J14" s="35"/>
      <c r="K14" s="35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opLeftCell="A48" workbookViewId="0">
      <selection activeCell="A61" sqref="A61"/>
    </sheetView>
  </sheetViews>
  <sheetFormatPr baseColWidth="10" defaultRowHeight="15" x14ac:dyDescent="0.25"/>
  <cols>
    <col min="1" max="1" width="93.85546875" customWidth="1"/>
    <col min="2" max="2" width="14.7109375" bestFit="1" customWidth="1"/>
    <col min="3" max="3" width="15.42578125" bestFit="1" customWidth="1"/>
  </cols>
  <sheetData>
    <row r="1" spans="1:3" x14ac:dyDescent="0.25">
      <c r="A1" s="125" t="s">
        <v>190</v>
      </c>
      <c r="B1" s="125"/>
      <c r="C1" s="125"/>
    </row>
    <row r="2" spans="1:3" x14ac:dyDescent="0.25">
      <c r="A2" s="125" t="s">
        <v>130</v>
      </c>
      <c r="B2" s="125"/>
      <c r="C2" s="125"/>
    </row>
    <row r="3" spans="1:3" x14ac:dyDescent="0.25">
      <c r="A3" s="125" t="s">
        <v>131</v>
      </c>
      <c r="B3" s="125"/>
      <c r="C3" s="125"/>
    </row>
    <row r="4" spans="1:3" x14ac:dyDescent="0.25">
      <c r="A4" s="125"/>
      <c r="B4" s="125"/>
      <c r="C4" s="125"/>
    </row>
    <row r="5" spans="1:3" x14ac:dyDescent="0.25">
      <c r="A5" s="125" t="s">
        <v>315</v>
      </c>
      <c r="B5" s="125"/>
      <c r="C5" s="125"/>
    </row>
    <row r="6" spans="1:3" x14ac:dyDescent="0.25">
      <c r="A6" s="125" t="s">
        <v>133</v>
      </c>
      <c r="B6" s="125"/>
      <c r="C6" s="125"/>
    </row>
    <row r="7" spans="1:3" x14ac:dyDescent="0.25">
      <c r="A7" s="125" t="s">
        <v>134</v>
      </c>
      <c r="B7" s="125"/>
      <c r="C7" s="125"/>
    </row>
    <row r="8" spans="1:3" x14ac:dyDescent="0.25">
      <c r="A8" s="93"/>
      <c r="B8" s="156" t="s">
        <v>136</v>
      </c>
      <c r="C8" s="156" t="s">
        <v>316</v>
      </c>
    </row>
    <row r="9" spans="1:3" x14ac:dyDescent="0.25">
      <c r="A9" s="93" t="s">
        <v>317</v>
      </c>
      <c r="B9" s="93"/>
      <c r="C9" s="93"/>
    </row>
    <row r="10" spans="1:3" x14ac:dyDescent="0.25">
      <c r="A10" s="93" t="s">
        <v>318</v>
      </c>
      <c r="B10" s="94">
        <v>115203679.91</v>
      </c>
      <c r="C10" s="94">
        <v>95909638.480000004</v>
      </c>
    </row>
    <row r="11" spans="1:3" x14ac:dyDescent="0.25">
      <c r="A11" s="93" t="s">
        <v>319</v>
      </c>
      <c r="B11" s="94">
        <v>28116316.149999999</v>
      </c>
      <c r="C11" s="94">
        <v>29211568.379999999</v>
      </c>
    </row>
    <row r="12" spans="1:3" x14ac:dyDescent="0.25">
      <c r="A12" s="93" t="s">
        <v>320</v>
      </c>
      <c r="B12" s="94">
        <v>0</v>
      </c>
      <c r="C12" s="94">
        <v>-21841.599999999999</v>
      </c>
    </row>
    <row r="13" spans="1:3" x14ac:dyDescent="0.25">
      <c r="A13" s="93" t="s">
        <v>321</v>
      </c>
      <c r="B13" s="94">
        <v>14184126.699999999</v>
      </c>
      <c r="C13" s="94">
        <v>13312869.050000001</v>
      </c>
    </row>
    <row r="14" spans="1:3" x14ac:dyDescent="0.25">
      <c r="A14" s="93" t="s">
        <v>322</v>
      </c>
      <c r="B14" s="94">
        <v>2899741.92</v>
      </c>
      <c r="C14" s="94">
        <v>2851149.14</v>
      </c>
    </row>
    <row r="15" spans="1:3" x14ac:dyDescent="0.25">
      <c r="A15" s="93" t="s">
        <v>323</v>
      </c>
      <c r="B15" s="94">
        <v>11802978.300000001</v>
      </c>
      <c r="C15" s="94">
        <v>4705408.04</v>
      </c>
    </row>
    <row r="16" spans="1:3" x14ac:dyDescent="0.25">
      <c r="A16" s="93" t="s">
        <v>324</v>
      </c>
      <c r="B16" s="94">
        <v>0</v>
      </c>
      <c r="C16" s="94">
        <v>0</v>
      </c>
    </row>
    <row r="17" spans="1:3" x14ac:dyDescent="0.25">
      <c r="A17" s="93" t="s">
        <v>325</v>
      </c>
      <c r="B17" s="94">
        <v>7776271.9699999997</v>
      </c>
      <c r="C17" s="94">
        <v>5493441.7999999998</v>
      </c>
    </row>
    <row r="18" spans="1:3" x14ac:dyDescent="0.25">
      <c r="A18" s="93" t="s">
        <v>273</v>
      </c>
      <c r="B18" s="94">
        <v>30941962</v>
      </c>
      <c r="C18" s="94">
        <v>30434203</v>
      </c>
    </row>
    <row r="19" spans="1:3" x14ac:dyDescent="0.25">
      <c r="A19" s="93" t="s">
        <v>326</v>
      </c>
      <c r="B19" s="94">
        <v>0</v>
      </c>
      <c r="C19" s="94">
        <v>0</v>
      </c>
    </row>
    <row r="20" spans="1:3" x14ac:dyDescent="0.25">
      <c r="A20" s="93" t="s">
        <v>327</v>
      </c>
      <c r="B20" s="94">
        <v>19482282.870000001</v>
      </c>
      <c r="C20" s="94">
        <v>9922840.6699999999</v>
      </c>
    </row>
    <row r="21" spans="1:3" x14ac:dyDescent="0.25">
      <c r="A21" s="93" t="s">
        <v>328</v>
      </c>
      <c r="B21" s="94">
        <v>-97539841.920000002</v>
      </c>
      <c r="C21" s="94">
        <v>-68404784.120000005</v>
      </c>
    </row>
    <row r="22" spans="1:3" x14ac:dyDescent="0.25">
      <c r="A22" s="93" t="s">
        <v>329</v>
      </c>
      <c r="B22" s="94">
        <v>-4255348.53</v>
      </c>
      <c r="C22" s="94">
        <v>-4014722.66</v>
      </c>
    </row>
    <row r="23" spans="1:3" x14ac:dyDescent="0.25">
      <c r="A23" s="93" t="s">
        <v>330</v>
      </c>
      <c r="B23" s="94">
        <v>-39562618.890000001</v>
      </c>
      <c r="C23" s="94">
        <v>-34512963.009999998</v>
      </c>
    </row>
    <row r="24" spans="1:3" x14ac:dyDescent="0.25">
      <c r="A24" s="93" t="s">
        <v>331</v>
      </c>
      <c r="B24" s="94">
        <v>-36807329</v>
      </c>
      <c r="C24" s="94">
        <v>-22023141.940000001</v>
      </c>
    </row>
    <row r="25" spans="1:3" x14ac:dyDescent="0.25">
      <c r="A25" s="93" t="s">
        <v>332</v>
      </c>
      <c r="B25" s="94">
        <v>-16914545.5</v>
      </c>
      <c r="C25" s="94">
        <v>-7853956.5099999998</v>
      </c>
    </row>
    <row r="26" spans="1:3" x14ac:dyDescent="0.25">
      <c r="A26" s="93" t="s">
        <v>288</v>
      </c>
      <c r="B26" s="94">
        <v>-2532131.88</v>
      </c>
      <c r="C26" s="94">
        <v>-3497879.88</v>
      </c>
    </row>
    <row r="27" spans="1:3" x14ac:dyDescent="0.25">
      <c r="A27" s="93" t="s">
        <v>333</v>
      </c>
      <c r="B27" s="94">
        <v>0</v>
      </c>
      <c r="C27" s="94">
        <v>0</v>
      </c>
    </row>
    <row r="28" spans="1:3" x14ac:dyDescent="0.25">
      <c r="A28" s="93" t="s">
        <v>290</v>
      </c>
      <c r="B28" s="94">
        <v>-10429.49</v>
      </c>
      <c r="C28" s="94">
        <v>-14528.64</v>
      </c>
    </row>
    <row r="29" spans="1:3" x14ac:dyDescent="0.25">
      <c r="A29" s="93" t="s">
        <v>291</v>
      </c>
      <c r="B29" s="94">
        <v>-13643466.08</v>
      </c>
      <c r="C29" s="94">
        <v>-3745112.4</v>
      </c>
    </row>
    <row r="30" spans="1:3" x14ac:dyDescent="0.25">
      <c r="A30" s="93" t="s">
        <v>292</v>
      </c>
      <c r="B30" s="94">
        <v>-728518.05</v>
      </c>
      <c r="C30" s="94">
        <v>-596435.59</v>
      </c>
    </row>
    <row r="31" spans="1:3" x14ac:dyDescent="0.25">
      <c r="A31" s="93" t="s">
        <v>334</v>
      </c>
      <c r="B31" s="94">
        <v>0</v>
      </c>
      <c r="C31" s="94">
        <v>0</v>
      </c>
    </row>
    <row r="32" spans="1:3" x14ac:dyDescent="0.25">
      <c r="A32" s="93" t="s">
        <v>294</v>
      </c>
      <c r="B32" s="94">
        <v>0</v>
      </c>
      <c r="C32" s="94">
        <v>0</v>
      </c>
    </row>
    <row r="33" spans="1:3" x14ac:dyDescent="0.25">
      <c r="A33" s="93" t="s">
        <v>295</v>
      </c>
      <c r="B33" s="94">
        <v>0</v>
      </c>
      <c r="C33" s="94">
        <v>0</v>
      </c>
    </row>
    <row r="34" spans="1:3" x14ac:dyDescent="0.25">
      <c r="A34" s="93" t="s">
        <v>335</v>
      </c>
      <c r="B34" s="94">
        <v>0</v>
      </c>
      <c r="C34" s="94">
        <v>0</v>
      </c>
    </row>
    <row r="35" spans="1:3" x14ac:dyDescent="0.25">
      <c r="A35" s="93" t="s">
        <v>273</v>
      </c>
      <c r="B35" s="94">
        <v>0</v>
      </c>
      <c r="C35" s="94">
        <v>0</v>
      </c>
    </row>
    <row r="36" spans="1:3" x14ac:dyDescent="0.25">
      <c r="A36" s="93" t="s">
        <v>297</v>
      </c>
      <c r="B36" s="94">
        <v>0</v>
      </c>
      <c r="C36" s="94">
        <v>0</v>
      </c>
    </row>
    <row r="37" spans="1:3" x14ac:dyDescent="0.25">
      <c r="A37" s="93" t="s">
        <v>298</v>
      </c>
      <c r="B37" s="94">
        <v>0</v>
      </c>
      <c r="C37" s="94">
        <v>0</v>
      </c>
    </row>
    <row r="38" spans="1:3" x14ac:dyDescent="0.25">
      <c r="A38" s="93" t="s">
        <v>299</v>
      </c>
      <c r="B38" s="94">
        <v>0</v>
      </c>
      <c r="C38" s="94">
        <v>0</v>
      </c>
    </row>
    <row r="39" spans="1:3" x14ac:dyDescent="0.25">
      <c r="A39" s="93" t="s">
        <v>336</v>
      </c>
      <c r="B39" s="94">
        <v>0</v>
      </c>
      <c r="C39" s="94">
        <v>0</v>
      </c>
    </row>
    <row r="40" spans="1:3" x14ac:dyDescent="0.25">
      <c r="A40" s="93" t="s">
        <v>337</v>
      </c>
      <c r="B40" s="94">
        <v>17663837.989999998</v>
      </c>
      <c r="C40" s="94">
        <v>27504854.359999999</v>
      </c>
    </row>
    <row r="41" spans="1:3" x14ac:dyDescent="0.25">
      <c r="A41" s="93" t="s">
        <v>338</v>
      </c>
      <c r="B41" s="93"/>
      <c r="C41" s="93"/>
    </row>
    <row r="42" spans="1:3" x14ac:dyDescent="0.25">
      <c r="A42" s="93" t="s">
        <v>318</v>
      </c>
      <c r="B42" s="94">
        <v>-2086294.6</v>
      </c>
      <c r="C42" s="94">
        <v>2636562.09</v>
      </c>
    </row>
    <row r="43" spans="1:3" x14ac:dyDescent="0.25">
      <c r="A43" s="93" t="s">
        <v>149</v>
      </c>
      <c r="B43" s="94">
        <v>0</v>
      </c>
      <c r="C43" s="94">
        <v>0</v>
      </c>
    </row>
    <row r="44" spans="1:3" x14ac:dyDescent="0.25">
      <c r="A44" s="93" t="s">
        <v>150</v>
      </c>
      <c r="B44" s="94">
        <v>-11743129.07</v>
      </c>
      <c r="C44" s="94">
        <v>-2213002.6800000002</v>
      </c>
    </row>
    <row r="45" spans="1:3" x14ac:dyDescent="0.25">
      <c r="A45" s="93" t="s">
        <v>339</v>
      </c>
      <c r="B45" s="94">
        <v>9656834.4700000007</v>
      </c>
      <c r="C45" s="94">
        <v>4849564.7699999996</v>
      </c>
    </row>
    <row r="46" spans="1:3" x14ac:dyDescent="0.25">
      <c r="A46" s="93" t="s">
        <v>328</v>
      </c>
      <c r="B46" s="94">
        <v>-43689254.340000004</v>
      </c>
      <c r="C46" s="94">
        <v>-35815492.969999999</v>
      </c>
    </row>
    <row r="47" spans="1:3" x14ac:dyDescent="0.25">
      <c r="A47" s="93" t="s">
        <v>149</v>
      </c>
      <c r="B47" s="94">
        <v>-58523199.090000004</v>
      </c>
      <c r="C47" s="94">
        <v>-168024624.93000001</v>
      </c>
    </row>
    <row r="48" spans="1:3" x14ac:dyDescent="0.25">
      <c r="A48" s="93" t="s">
        <v>150</v>
      </c>
      <c r="B48" s="94">
        <v>0</v>
      </c>
      <c r="C48" s="94">
        <v>0</v>
      </c>
    </row>
    <row r="49" spans="1:3" x14ac:dyDescent="0.25">
      <c r="A49" s="93" t="s">
        <v>340</v>
      </c>
      <c r="B49" s="94">
        <v>14833944.75</v>
      </c>
      <c r="C49" s="94">
        <v>132209131.95999999</v>
      </c>
    </row>
    <row r="50" spans="1:3" x14ac:dyDescent="0.25">
      <c r="A50" s="93" t="s">
        <v>341</v>
      </c>
      <c r="B50" s="94">
        <v>-45775548.939999998</v>
      </c>
      <c r="C50" s="94">
        <v>-33178930.879999999</v>
      </c>
    </row>
    <row r="51" spans="1:3" x14ac:dyDescent="0.25">
      <c r="A51" s="93" t="s">
        <v>342</v>
      </c>
      <c r="B51" s="93"/>
      <c r="C51" s="93"/>
    </row>
    <row r="52" spans="1:3" x14ac:dyDescent="0.25">
      <c r="A52" s="93" t="s">
        <v>318</v>
      </c>
      <c r="B52" s="94">
        <v>0</v>
      </c>
      <c r="C52" s="94">
        <v>0</v>
      </c>
    </row>
    <row r="53" spans="1:3" x14ac:dyDescent="0.25">
      <c r="A53" s="93" t="s">
        <v>343</v>
      </c>
      <c r="B53" s="94">
        <v>0</v>
      </c>
      <c r="C53" s="94">
        <v>0</v>
      </c>
    </row>
    <row r="54" spans="1:3" x14ac:dyDescent="0.25">
      <c r="A54" s="93" t="s">
        <v>344</v>
      </c>
      <c r="B54" s="94">
        <v>0</v>
      </c>
      <c r="C54" s="94">
        <v>0</v>
      </c>
    </row>
    <row r="55" spans="1:3" x14ac:dyDescent="0.25">
      <c r="A55" s="93" t="s">
        <v>345</v>
      </c>
      <c r="B55" s="94">
        <v>0</v>
      </c>
      <c r="C55" s="94">
        <v>0</v>
      </c>
    </row>
    <row r="56" spans="1:3" x14ac:dyDescent="0.25">
      <c r="A56" s="93" t="s">
        <v>346</v>
      </c>
      <c r="B56" s="94">
        <v>0</v>
      </c>
      <c r="C56" s="94">
        <v>0</v>
      </c>
    </row>
    <row r="57" spans="1:3" x14ac:dyDescent="0.25">
      <c r="A57" s="93" t="s">
        <v>328</v>
      </c>
      <c r="B57" s="94">
        <v>19062283.510000002</v>
      </c>
      <c r="C57" s="94">
        <v>13086738.43</v>
      </c>
    </row>
    <row r="58" spans="1:3" x14ac:dyDescent="0.25">
      <c r="A58" s="93" t="s">
        <v>347</v>
      </c>
      <c r="B58" s="94">
        <v>0</v>
      </c>
      <c r="C58" s="94">
        <v>0</v>
      </c>
    </row>
    <row r="59" spans="1:3" x14ac:dyDescent="0.25">
      <c r="A59" s="93" t="s">
        <v>344</v>
      </c>
      <c r="B59" s="94">
        <v>0</v>
      </c>
      <c r="C59" s="94">
        <v>0</v>
      </c>
    </row>
    <row r="60" spans="1:3" x14ac:dyDescent="0.25">
      <c r="A60" s="93" t="s">
        <v>345</v>
      </c>
      <c r="B60" s="94">
        <v>0</v>
      </c>
      <c r="C60" s="94">
        <v>0</v>
      </c>
    </row>
    <row r="61" spans="1:3" x14ac:dyDescent="0.25">
      <c r="A61" s="93" t="s">
        <v>348</v>
      </c>
      <c r="B61" s="94">
        <v>19062283.510000002</v>
      </c>
      <c r="C61" s="94">
        <v>13086738.43</v>
      </c>
    </row>
    <row r="62" spans="1:3" x14ac:dyDescent="0.25">
      <c r="A62" s="93" t="s">
        <v>349</v>
      </c>
      <c r="B62" s="94">
        <v>-19062283.510000002</v>
      </c>
      <c r="C62" s="94">
        <v>-13086738.43</v>
      </c>
    </row>
    <row r="63" spans="1:3" x14ac:dyDescent="0.25">
      <c r="A63" s="93" t="s">
        <v>350</v>
      </c>
      <c r="B63" s="94">
        <v>-9049427.4399999995</v>
      </c>
      <c r="C63" s="94">
        <v>7412661.9100000001</v>
      </c>
    </row>
    <row r="64" spans="1:3" x14ac:dyDescent="0.25">
      <c r="A64" s="93" t="s">
        <v>351</v>
      </c>
      <c r="B64" s="94">
        <v>530841009.47000003</v>
      </c>
      <c r="C64" s="94">
        <v>523428347.56</v>
      </c>
    </row>
    <row r="65" spans="1:3" x14ac:dyDescent="0.25">
      <c r="A65" s="93" t="s">
        <v>352</v>
      </c>
      <c r="B65" s="94">
        <v>521791582.02999997</v>
      </c>
      <c r="C65" s="94">
        <v>530841009.47000003</v>
      </c>
    </row>
    <row r="66" spans="1:3" x14ac:dyDescent="0.25">
      <c r="A66" t="s">
        <v>165</v>
      </c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B9" sqref="B9:C9"/>
    </sheetView>
  </sheetViews>
  <sheetFormatPr baseColWidth="10" defaultRowHeight="15" x14ac:dyDescent="0.25"/>
  <cols>
    <col min="1" max="1" width="94" customWidth="1"/>
    <col min="2" max="2" width="16.85546875" customWidth="1"/>
    <col min="3" max="3" width="17.85546875" customWidth="1"/>
  </cols>
  <sheetData>
    <row r="1" spans="1:3" x14ac:dyDescent="0.25">
      <c r="A1" s="125" t="s">
        <v>190</v>
      </c>
      <c r="B1" s="125"/>
      <c r="C1" s="125"/>
    </row>
    <row r="2" spans="1:3" x14ac:dyDescent="0.25">
      <c r="A2" s="125" t="s">
        <v>130</v>
      </c>
      <c r="B2" s="125"/>
      <c r="C2" s="125"/>
    </row>
    <row r="3" spans="1:3" x14ac:dyDescent="0.25">
      <c r="A3" s="125" t="s">
        <v>131</v>
      </c>
      <c r="B3" s="125"/>
      <c r="C3" s="125"/>
    </row>
    <row r="4" spans="1:3" x14ac:dyDescent="0.25">
      <c r="A4" s="125"/>
      <c r="B4" s="125"/>
      <c r="C4" s="125"/>
    </row>
    <row r="5" spans="1:3" x14ac:dyDescent="0.25">
      <c r="A5" s="125" t="s">
        <v>261</v>
      </c>
      <c r="B5" s="125"/>
      <c r="C5" s="125"/>
    </row>
    <row r="6" spans="1:3" x14ac:dyDescent="0.25">
      <c r="A6" s="125" t="s">
        <v>192</v>
      </c>
      <c r="B6" s="125"/>
      <c r="C6" s="125"/>
    </row>
    <row r="7" spans="1:3" x14ac:dyDescent="0.25">
      <c r="A7" s="125" t="s">
        <v>134</v>
      </c>
      <c r="B7" s="125"/>
      <c r="C7" s="125"/>
    </row>
    <row r="8" spans="1:3" x14ac:dyDescent="0.25">
      <c r="A8" s="66"/>
      <c r="B8" s="66"/>
      <c r="C8" s="66"/>
    </row>
    <row r="9" spans="1:3" x14ac:dyDescent="0.25">
      <c r="A9" s="93"/>
      <c r="B9" s="157">
        <v>2018</v>
      </c>
      <c r="C9" s="157">
        <v>2017</v>
      </c>
    </row>
    <row r="10" spans="1:3" x14ac:dyDescent="0.25">
      <c r="A10" s="93" t="s">
        <v>262</v>
      </c>
      <c r="B10" s="93"/>
      <c r="C10" s="93"/>
    </row>
    <row r="11" spans="1:3" x14ac:dyDescent="0.25">
      <c r="A11" s="93" t="s">
        <v>263</v>
      </c>
      <c r="B11" s="94">
        <v>326289048.88</v>
      </c>
      <c r="C11" s="94">
        <v>293833405.44</v>
      </c>
    </row>
    <row r="12" spans="1:3" x14ac:dyDescent="0.25">
      <c r="A12" s="93" t="s">
        <v>264</v>
      </c>
      <c r="B12" s="94">
        <v>221099527.74000001</v>
      </c>
      <c r="C12" s="94">
        <v>212699318.78</v>
      </c>
    </row>
    <row r="13" spans="1:3" x14ac:dyDescent="0.25">
      <c r="A13" s="93" t="s">
        <v>265</v>
      </c>
      <c r="B13" s="94">
        <v>0</v>
      </c>
      <c r="C13" s="94">
        <v>0</v>
      </c>
    </row>
    <row r="14" spans="1:3" x14ac:dyDescent="0.25">
      <c r="A14" s="93" t="s">
        <v>266</v>
      </c>
      <c r="B14" s="94">
        <v>0</v>
      </c>
      <c r="C14" s="94">
        <v>0</v>
      </c>
    </row>
    <row r="15" spans="1:3" x14ac:dyDescent="0.25">
      <c r="A15" s="93" t="s">
        <v>267</v>
      </c>
      <c r="B15" s="94">
        <v>41125061.950000003</v>
      </c>
      <c r="C15" s="94">
        <v>34721488.140000001</v>
      </c>
    </row>
    <row r="16" spans="1:3" x14ac:dyDescent="0.25">
      <c r="A16" s="93" t="s">
        <v>268</v>
      </c>
      <c r="B16" s="94">
        <v>9608922.1199999992</v>
      </c>
      <c r="C16" s="94">
        <v>6505950.3300000001</v>
      </c>
    </row>
    <row r="17" spans="1:3" x14ac:dyDescent="0.25">
      <c r="A17" s="93" t="s">
        <v>269</v>
      </c>
      <c r="B17" s="94">
        <v>26762384.329999998</v>
      </c>
      <c r="C17" s="94">
        <v>21589200.899999999</v>
      </c>
    </row>
    <row r="18" spans="1:3" x14ac:dyDescent="0.25">
      <c r="A18" s="93" t="s">
        <v>270</v>
      </c>
      <c r="B18" s="94">
        <v>0</v>
      </c>
      <c r="C18" s="94">
        <v>0</v>
      </c>
    </row>
    <row r="19" spans="1:3" x14ac:dyDescent="0.25">
      <c r="A19" s="93" t="s">
        <v>271</v>
      </c>
      <c r="B19" s="94">
        <v>27693152.739999998</v>
      </c>
      <c r="C19" s="94">
        <v>18317447.289999999</v>
      </c>
    </row>
    <row r="20" spans="1:3" x14ac:dyDescent="0.25">
      <c r="A20" s="93" t="s">
        <v>272</v>
      </c>
      <c r="B20" s="94">
        <v>136246920.53999999</v>
      </c>
      <c r="C20" s="94">
        <v>139058325.94</v>
      </c>
    </row>
    <row r="21" spans="1:3" x14ac:dyDescent="0.25">
      <c r="A21" s="93" t="s">
        <v>273</v>
      </c>
      <c r="B21" s="94">
        <v>136246920.53999999</v>
      </c>
      <c r="C21" s="94">
        <v>139058325.94</v>
      </c>
    </row>
    <row r="22" spans="1:3" x14ac:dyDescent="0.25">
      <c r="A22" s="93" t="s">
        <v>274</v>
      </c>
      <c r="B22" s="94">
        <v>0</v>
      </c>
      <c r="C22" s="94">
        <v>0</v>
      </c>
    </row>
    <row r="23" spans="1:3" x14ac:dyDescent="0.25">
      <c r="A23" s="93" t="s">
        <v>275</v>
      </c>
      <c r="B23" s="94">
        <v>0</v>
      </c>
      <c r="C23" s="94">
        <v>0</v>
      </c>
    </row>
    <row r="24" spans="1:3" x14ac:dyDescent="0.25">
      <c r="A24" s="93" t="s">
        <v>276</v>
      </c>
      <c r="B24" s="94">
        <v>0</v>
      </c>
      <c r="C24" s="94">
        <v>0</v>
      </c>
    </row>
    <row r="25" spans="1:3" x14ac:dyDescent="0.25">
      <c r="A25" s="93" t="s">
        <v>277</v>
      </c>
      <c r="B25" s="94">
        <v>0</v>
      </c>
      <c r="C25" s="94">
        <v>0</v>
      </c>
    </row>
    <row r="26" spans="1:3" x14ac:dyDescent="0.25">
      <c r="A26" s="93" t="s">
        <v>278</v>
      </c>
      <c r="B26" s="94">
        <v>0</v>
      </c>
      <c r="C26" s="94">
        <v>0</v>
      </c>
    </row>
    <row r="27" spans="1:3" x14ac:dyDescent="0.25">
      <c r="A27" s="93" t="s">
        <v>279</v>
      </c>
      <c r="B27" s="94">
        <v>0</v>
      </c>
      <c r="C27" s="94">
        <v>0</v>
      </c>
    </row>
    <row r="28" spans="1:3" x14ac:dyDescent="0.25">
      <c r="A28" s="93" t="s">
        <v>280</v>
      </c>
      <c r="B28" s="94">
        <v>0</v>
      </c>
      <c r="C28" s="94">
        <v>0</v>
      </c>
    </row>
    <row r="29" spans="1:3" x14ac:dyDescent="0.25">
      <c r="A29" s="93" t="s">
        <v>281</v>
      </c>
      <c r="B29" s="94">
        <v>462535969.42000002</v>
      </c>
      <c r="C29" s="94">
        <v>432891731.38</v>
      </c>
    </row>
    <row r="30" spans="1:3" x14ac:dyDescent="0.25">
      <c r="A30" s="93" t="s">
        <v>282</v>
      </c>
      <c r="B30" s="93"/>
      <c r="C30" s="93"/>
    </row>
    <row r="31" spans="1:3" x14ac:dyDescent="0.25">
      <c r="A31" s="93" t="s">
        <v>283</v>
      </c>
      <c r="B31" s="94">
        <v>198595534.44999999</v>
      </c>
      <c r="C31" s="94">
        <v>157462078.08000001</v>
      </c>
    </row>
    <row r="32" spans="1:3" x14ac:dyDescent="0.25">
      <c r="A32" s="93" t="s">
        <v>284</v>
      </c>
      <c r="B32" s="94">
        <v>109452329.84</v>
      </c>
      <c r="C32" s="94">
        <v>91157876.510000005</v>
      </c>
    </row>
    <row r="33" spans="1:3" x14ac:dyDescent="0.25">
      <c r="A33" s="93" t="s">
        <v>285</v>
      </c>
      <c r="B33" s="94">
        <v>10565633.4</v>
      </c>
      <c r="C33" s="94">
        <v>8992668.8499999996</v>
      </c>
    </row>
    <row r="34" spans="1:3" x14ac:dyDescent="0.25">
      <c r="A34" s="93" t="s">
        <v>286</v>
      </c>
      <c r="B34" s="94">
        <v>78577571.209999993</v>
      </c>
      <c r="C34" s="94">
        <v>57311532.719999999</v>
      </c>
    </row>
    <row r="35" spans="1:3" x14ac:dyDescent="0.25">
      <c r="A35" s="93" t="s">
        <v>287</v>
      </c>
      <c r="B35" s="94">
        <v>37894384.759999998</v>
      </c>
      <c r="C35" s="94">
        <v>16202404.57</v>
      </c>
    </row>
    <row r="36" spans="1:3" x14ac:dyDescent="0.25">
      <c r="A36" s="93" t="s">
        <v>288</v>
      </c>
      <c r="B36" s="94">
        <v>8609881.3000000007</v>
      </c>
      <c r="C36" s="94">
        <v>6960088.0599999996</v>
      </c>
    </row>
    <row r="37" spans="1:3" x14ac:dyDescent="0.25">
      <c r="A37" s="93" t="s">
        <v>289</v>
      </c>
      <c r="B37" s="94">
        <v>0</v>
      </c>
      <c r="C37" s="94">
        <v>0</v>
      </c>
    </row>
    <row r="38" spans="1:3" x14ac:dyDescent="0.25">
      <c r="A38" s="93" t="s">
        <v>290</v>
      </c>
      <c r="B38" s="94">
        <v>5024958.13</v>
      </c>
      <c r="C38" s="94">
        <v>2039423.98</v>
      </c>
    </row>
    <row r="39" spans="1:3" x14ac:dyDescent="0.25">
      <c r="A39" s="93" t="s">
        <v>291</v>
      </c>
      <c r="B39" s="94">
        <v>22294405.079999998</v>
      </c>
      <c r="C39" s="94">
        <v>5805672.7599999998</v>
      </c>
    </row>
    <row r="40" spans="1:3" x14ac:dyDescent="0.25">
      <c r="A40" s="93" t="s">
        <v>292</v>
      </c>
      <c r="B40" s="94">
        <v>1965140.25</v>
      </c>
      <c r="C40" s="94">
        <v>1397219.77</v>
      </c>
    </row>
    <row r="41" spans="1:3" x14ac:dyDescent="0.25">
      <c r="A41" s="93" t="s">
        <v>293</v>
      </c>
      <c r="B41" s="94">
        <v>0</v>
      </c>
      <c r="C41" s="94">
        <v>0</v>
      </c>
    </row>
    <row r="42" spans="1:3" x14ac:dyDescent="0.25">
      <c r="A42" s="93" t="s">
        <v>294</v>
      </c>
      <c r="B42" s="94">
        <v>0</v>
      </c>
      <c r="C42" s="94">
        <v>0</v>
      </c>
    </row>
    <row r="43" spans="1:3" x14ac:dyDescent="0.25">
      <c r="A43" s="93" t="s">
        <v>295</v>
      </c>
      <c r="B43" s="94">
        <v>0</v>
      </c>
      <c r="C43" s="94">
        <v>0</v>
      </c>
    </row>
    <row r="44" spans="1:3" x14ac:dyDescent="0.25">
      <c r="A44" s="93" t="s">
        <v>296</v>
      </c>
      <c r="B44" s="94">
        <v>0</v>
      </c>
      <c r="C44" s="94">
        <v>0</v>
      </c>
    </row>
    <row r="45" spans="1:3" x14ac:dyDescent="0.25">
      <c r="A45" s="93" t="s">
        <v>273</v>
      </c>
      <c r="B45" s="94">
        <v>0</v>
      </c>
      <c r="C45" s="94">
        <v>2124000</v>
      </c>
    </row>
    <row r="46" spans="1:3" x14ac:dyDescent="0.25">
      <c r="A46" s="93" t="s">
        <v>297</v>
      </c>
      <c r="B46" s="94">
        <v>0</v>
      </c>
      <c r="C46" s="94">
        <v>0</v>
      </c>
    </row>
    <row r="47" spans="1:3" x14ac:dyDescent="0.25">
      <c r="A47" s="93" t="s">
        <v>298</v>
      </c>
      <c r="B47" s="94">
        <v>0</v>
      </c>
      <c r="C47" s="94">
        <v>0</v>
      </c>
    </row>
    <row r="48" spans="1:3" x14ac:dyDescent="0.25">
      <c r="A48" s="93" t="s">
        <v>299</v>
      </c>
      <c r="B48" s="94">
        <v>0</v>
      </c>
      <c r="C48" s="94">
        <v>2124000</v>
      </c>
    </row>
    <row r="49" spans="1:3" x14ac:dyDescent="0.25">
      <c r="A49" s="93" t="s">
        <v>300</v>
      </c>
      <c r="B49" s="94">
        <v>1345358.36</v>
      </c>
      <c r="C49" s="94">
        <v>1336161.51</v>
      </c>
    </row>
    <row r="50" spans="1:3" x14ac:dyDescent="0.25">
      <c r="A50" s="93" t="s">
        <v>93</v>
      </c>
      <c r="B50" s="94">
        <v>1345358.36</v>
      </c>
      <c r="C50" s="94">
        <v>1336161.51</v>
      </c>
    </row>
    <row r="51" spans="1:3" x14ac:dyDescent="0.25">
      <c r="A51" s="93" t="s">
        <v>301</v>
      </c>
      <c r="B51" s="94">
        <v>0</v>
      </c>
      <c r="C51" s="94">
        <v>0</v>
      </c>
    </row>
    <row r="52" spans="1:3" x14ac:dyDescent="0.25">
      <c r="A52" s="93" t="s">
        <v>302</v>
      </c>
      <c r="B52" s="94">
        <v>0</v>
      </c>
      <c r="C52" s="94">
        <v>0</v>
      </c>
    </row>
    <row r="53" spans="1:3" x14ac:dyDescent="0.25">
      <c r="A53" s="93" t="s">
        <v>303</v>
      </c>
      <c r="B53" s="94">
        <v>0</v>
      </c>
      <c r="C53" s="94">
        <v>0</v>
      </c>
    </row>
    <row r="54" spans="1:3" x14ac:dyDescent="0.25">
      <c r="A54" s="93" t="s">
        <v>304</v>
      </c>
      <c r="B54" s="94">
        <v>0</v>
      </c>
      <c r="C54" s="94">
        <v>0</v>
      </c>
    </row>
    <row r="55" spans="1:3" x14ac:dyDescent="0.25">
      <c r="A55" s="93" t="s">
        <v>305</v>
      </c>
      <c r="B55" s="94">
        <v>11688502.810000001</v>
      </c>
      <c r="C55" s="94">
        <v>8368376.6799999997</v>
      </c>
    </row>
    <row r="56" spans="1:3" x14ac:dyDescent="0.25">
      <c r="A56" s="93" t="s">
        <v>306</v>
      </c>
      <c r="B56" s="94">
        <v>10014049.279999999</v>
      </c>
      <c r="C56" s="94">
        <v>4297351.09</v>
      </c>
    </row>
    <row r="57" spans="1:3" x14ac:dyDescent="0.25">
      <c r="A57" s="93" t="s">
        <v>307</v>
      </c>
      <c r="B57" s="93"/>
      <c r="C57" s="93"/>
    </row>
    <row r="58" spans="1:3" x14ac:dyDescent="0.25">
      <c r="A58" s="93" t="s">
        <v>308</v>
      </c>
      <c r="B58" s="93"/>
      <c r="C58" s="93"/>
    </row>
    <row r="59" spans="1:3" x14ac:dyDescent="0.25">
      <c r="A59" s="93" t="s">
        <v>309</v>
      </c>
      <c r="B59" s="93"/>
      <c r="C59" s="93"/>
    </row>
    <row r="60" spans="1:3" x14ac:dyDescent="0.25">
      <c r="A60" s="93" t="s">
        <v>310</v>
      </c>
      <c r="B60" s="93"/>
      <c r="C60" s="93"/>
    </row>
    <row r="61" spans="1:3" x14ac:dyDescent="0.25">
      <c r="A61" s="93" t="s">
        <v>311</v>
      </c>
      <c r="B61" s="94">
        <v>1674453.53</v>
      </c>
      <c r="C61" s="94">
        <v>4071025.59</v>
      </c>
    </row>
    <row r="62" spans="1:3" x14ac:dyDescent="0.25">
      <c r="A62" s="93" t="s">
        <v>312</v>
      </c>
      <c r="B62" s="94">
        <v>0</v>
      </c>
      <c r="C62" s="94">
        <v>0</v>
      </c>
    </row>
    <row r="63" spans="1:3" x14ac:dyDescent="0.25">
      <c r="A63" s="93" t="s">
        <v>313</v>
      </c>
      <c r="B63" s="94">
        <v>249523780.38</v>
      </c>
      <c r="C63" s="94">
        <v>185493020.84</v>
      </c>
    </row>
    <row r="64" spans="1:3" x14ac:dyDescent="0.25">
      <c r="A64" s="93" t="s">
        <v>314</v>
      </c>
      <c r="B64" s="94">
        <v>213012189.03999999</v>
      </c>
      <c r="C64" s="94">
        <v>247398710.53999999</v>
      </c>
    </row>
    <row r="66" spans="1:1" x14ac:dyDescent="0.25">
      <c r="A66" t="s">
        <v>165</v>
      </c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B9" sqref="B9:G9"/>
    </sheetView>
  </sheetViews>
  <sheetFormatPr baseColWidth="10" defaultRowHeight="15" x14ac:dyDescent="0.25"/>
  <cols>
    <col min="1" max="1" width="8.28515625" customWidth="1"/>
    <col min="2" max="2" width="56.7109375" customWidth="1"/>
    <col min="3" max="3" width="16.42578125" bestFit="1" customWidth="1"/>
    <col min="4" max="4" width="17.7109375" bestFit="1" customWidth="1"/>
    <col min="5" max="5" width="18.5703125" bestFit="1" customWidth="1"/>
    <col min="6" max="6" width="16.42578125" bestFit="1" customWidth="1"/>
    <col min="7" max="7" width="17.85546875" customWidth="1"/>
  </cols>
  <sheetData>
    <row r="1" spans="1:7" x14ac:dyDescent="0.25">
      <c r="A1" s="125" t="s">
        <v>190</v>
      </c>
      <c r="B1" s="125"/>
      <c r="C1" s="125"/>
      <c r="D1" s="125"/>
      <c r="E1" s="125"/>
      <c r="F1" s="125"/>
      <c r="G1" s="125"/>
    </row>
    <row r="2" spans="1:7" x14ac:dyDescent="0.25">
      <c r="A2" s="125" t="s">
        <v>130</v>
      </c>
      <c r="B2" s="125"/>
      <c r="C2" s="125"/>
      <c r="D2" s="125"/>
      <c r="E2" s="125"/>
      <c r="F2" s="125"/>
      <c r="G2" s="125"/>
    </row>
    <row r="3" spans="1:7" x14ac:dyDescent="0.25">
      <c r="A3" s="125" t="s">
        <v>131</v>
      </c>
      <c r="B3" s="125"/>
      <c r="C3" s="125"/>
      <c r="D3" s="125"/>
      <c r="E3" s="125"/>
      <c r="F3" s="125"/>
      <c r="G3" s="125"/>
    </row>
    <row r="4" spans="1:7" x14ac:dyDescent="0.25">
      <c r="A4" s="125"/>
      <c r="B4" s="125"/>
      <c r="C4" s="125"/>
      <c r="D4" s="125"/>
      <c r="E4" s="125"/>
      <c r="F4" s="125"/>
      <c r="G4" s="125"/>
    </row>
    <row r="5" spans="1:7" x14ac:dyDescent="0.25">
      <c r="A5" s="125" t="s">
        <v>236</v>
      </c>
      <c r="B5" s="125"/>
      <c r="C5" s="125"/>
      <c r="D5" s="125"/>
      <c r="E5" s="125"/>
      <c r="F5" s="125"/>
      <c r="G5" s="125"/>
    </row>
    <row r="6" spans="1:7" x14ac:dyDescent="0.25">
      <c r="A6" s="125" t="s">
        <v>133</v>
      </c>
      <c r="B6" s="125"/>
      <c r="C6" s="125"/>
      <c r="D6" s="125"/>
      <c r="E6" s="125"/>
      <c r="F6" s="125"/>
      <c r="G6" s="125"/>
    </row>
    <row r="7" spans="1:7" x14ac:dyDescent="0.25">
      <c r="A7" s="125" t="s">
        <v>134</v>
      </c>
      <c r="B7" s="125"/>
      <c r="C7" s="125"/>
      <c r="D7" s="125"/>
      <c r="E7" s="125"/>
      <c r="F7" s="125"/>
      <c r="G7" s="125"/>
    </row>
    <row r="9" spans="1:7" s="65" customFormat="1" ht="30" x14ac:dyDescent="0.25">
      <c r="A9" s="92"/>
      <c r="B9" s="158" t="s">
        <v>237</v>
      </c>
      <c r="C9" s="158" t="s">
        <v>238</v>
      </c>
      <c r="D9" s="158" t="s">
        <v>239</v>
      </c>
      <c r="E9" s="158" t="s">
        <v>240</v>
      </c>
      <c r="F9" s="158" t="s">
        <v>241</v>
      </c>
      <c r="G9" s="159" t="s">
        <v>242</v>
      </c>
    </row>
    <row r="10" spans="1:7" x14ac:dyDescent="0.25">
      <c r="A10" s="93">
        <v>1</v>
      </c>
      <c r="B10" s="93" t="s">
        <v>193</v>
      </c>
      <c r="C10" s="93"/>
      <c r="D10" s="93"/>
      <c r="E10" s="93"/>
      <c r="F10" s="93"/>
      <c r="G10" s="93"/>
    </row>
    <row r="11" spans="1:7" x14ac:dyDescent="0.25">
      <c r="A11" s="93">
        <v>1.1000000000000001</v>
      </c>
      <c r="B11" s="93" t="s">
        <v>243</v>
      </c>
      <c r="C11" s="94">
        <v>590734814.98000002</v>
      </c>
      <c r="D11" s="94">
        <v>2097439734.6099999</v>
      </c>
      <c r="E11" s="94">
        <v>2118172712.6600001</v>
      </c>
      <c r="F11" s="94">
        <v>570001836.92999995</v>
      </c>
      <c r="G11" s="94">
        <v>-20732978.050000001</v>
      </c>
    </row>
    <row r="12" spans="1:7" x14ac:dyDescent="0.25">
      <c r="A12" s="93" t="s">
        <v>244</v>
      </c>
      <c r="B12" s="93" t="s">
        <v>139</v>
      </c>
      <c r="C12" s="94">
        <v>530841009.47000003</v>
      </c>
      <c r="D12" s="94">
        <v>1955124767.1600001</v>
      </c>
      <c r="E12" s="94">
        <v>1964174194.5999999</v>
      </c>
      <c r="F12" s="94">
        <v>521791582.02999997</v>
      </c>
      <c r="G12" s="94">
        <v>-9049427.4399999995</v>
      </c>
    </row>
    <row r="13" spans="1:7" x14ac:dyDescent="0.25">
      <c r="A13" s="93" t="s">
        <v>245</v>
      </c>
      <c r="B13" s="93" t="s">
        <v>140</v>
      </c>
      <c r="C13" s="94">
        <v>15616753.359999999</v>
      </c>
      <c r="D13" s="94">
        <v>139280026.52000001</v>
      </c>
      <c r="E13" s="94">
        <v>143232076.06999999</v>
      </c>
      <c r="F13" s="94">
        <v>11664703.810000001</v>
      </c>
      <c r="G13" s="94">
        <v>-3952049.55</v>
      </c>
    </row>
    <row r="14" spans="1:7" x14ac:dyDescent="0.25">
      <c r="A14" s="93" t="s">
        <v>246</v>
      </c>
      <c r="B14" s="93" t="s">
        <v>141</v>
      </c>
      <c r="C14" s="94">
        <v>44277052.149999999</v>
      </c>
      <c r="D14" s="94">
        <v>3034940.93</v>
      </c>
      <c r="E14" s="94">
        <v>10766441.99</v>
      </c>
      <c r="F14" s="94">
        <v>36545551.090000004</v>
      </c>
      <c r="G14" s="94">
        <v>-7731501.0599999996</v>
      </c>
    </row>
    <row r="15" spans="1:7" x14ac:dyDescent="0.25">
      <c r="A15" s="93" t="s">
        <v>247</v>
      </c>
      <c r="B15" s="93" t="s">
        <v>142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</row>
    <row r="16" spans="1:7" x14ac:dyDescent="0.25">
      <c r="A16" s="93" t="s">
        <v>248</v>
      </c>
      <c r="B16" s="93" t="s">
        <v>143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</row>
    <row r="17" spans="1:7" x14ac:dyDescent="0.25">
      <c r="A17" s="93" t="s">
        <v>249</v>
      </c>
      <c r="B17" s="93" t="s">
        <v>144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</row>
    <row r="18" spans="1:7" x14ac:dyDescent="0.25">
      <c r="A18" s="93" t="s">
        <v>250</v>
      </c>
      <c r="B18" s="93" t="s">
        <v>145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</row>
    <row r="19" spans="1:7" x14ac:dyDescent="0.25">
      <c r="A19" s="93">
        <v>1.2</v>
      </c>
      <c r="B19" s="93" t="s">
        <v>251</v>
      </c>
      <c r="C19" s="94">
        <v>2362144756.21</v>
      </c>
      <c r="D19" s="94">
        <v>131629818.97</v>
      </c>
      <c r="E19" s="94">
        <v>63288824.219999999</v>
      </c>
      <c r="F19" s="94">
        <v>2430485750.96</v>
      </c>
      <c r="G19" s="94">
        <v>68340994.75</v>
      </c>
    </row>
    <row r="20" spans="1:7" x14ac:dyDescent="0.25">
      <c r="A20" s="93" t="s">
        <v>252</v>
      </c>
      <c r="B20" s="93" t="s">
        <v>147</v>
      </c>
      <c r="C20" s="94">
        <v>19744199.629999999</v>
      </c>
      <c r="D20" s="94">
        <v>0</v>
      </c>
      <c r="E20" s="94">
        <v>0</v>
      </c>
      <c r="F20" s="94">
        <v>19744199.629999999</v>
      </c>
      <c r="G20" s="94">
        <v>0</v>
      </c>
    </row>
    <row r="21" spans="1:7" x14ac:dyDescent="0.25">
      <c r="A21" s="93" t="s">
        <v>253</v>
      </c>
      <c r="B21" s="93" t="s">
        <v>148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</row>
    <row r="22" spans="1:7" x14ac:dyDescent="0.25">
      <c r="A22" s="93" t="s">
        <v>254</v>
      </c>
      <c r="B22" s="93" t="s">
        <v>149</v>
      </c>
      <c r="C22" s="94">
        <v>2145253436.3199999</v>
      </c>
      <c r="D22" s="94">
        <v>81184817.109999999</v>
      </c>
      <c r="E22" s="94">
        <v>22661618.02</v>
      </c>
      <c r="F22" s="94">
        <v>2203776635.4099998</v>
      </c>
      <c r="G22" s="94">
        <v>58523199.090000004</v>
      </c>
    </row>
    <row r="23" spans="1:7" x14ac:dyDescent="0.25">
      <c r="A23" s="93" t="s">
        <v>255</v>
      </c>
      <c r="B23" s="93" t="s">
        <v>150</v>
      </c>
      <c r="C23" s="94">
        <v>222631396.59</v>
      </c>
      <c r="D23" s="94">
        <v>49805410.380000003</v>
      </c>
      <c r="E23" s="94">
        <v>38062281.310000002</v>
      </c>
      <c r="F23" s="94">
        <v>234374525.66</v>
      </c>
      <c r="G23" s="94">
        <v>11743129.07</v>
      </c>
    </row>
    <row r="24" spans="1:7" x14ac:dyDescent="0.25">
      <c r="A24" s="93" t="s">
        <v>256</v>
      </c>
      <c r="B24" s="93" t="s">
        <v>91</v>
      </c>
      <c r="C24" s="94">
        <v>35079820.859999999</v>
      </c>
      <c r="D24" s="94">
        <v>0</v>
      </c>
      <c r="E24" s="94">
        <v>0</v>
      </c>
      <c r="F24" s="94">
        <v>35079820.859999999</v>
      </c>
      <c r="G24" s="94">
        <v>0</v>
      </c>
    </row>
    <row r="25" spans="1:7" x14ac:dyDescent="0.25">
      <c r="A25" s="93" t="s">
        <v>257</v>
      </c>
      <c r="B25" s="93" t="s">
        <v>151</v>
      </c>
      <c r="C25" s="94">
        <v>-60564097.189999998</v>
      </c>
      <c r="D25" s="94">
        <v>639591.48</v>
      </c>
      <c r="E25" s="94">
        <v>2564924.89</v>
      </c>
      <c r="F25" s="94">
        <v>-62489430.600000001</v>
      </c>
      <c r="G25" s="94">
        <v>-1925333.41</v>
      </c>
    </row>
    <row r="26" spans="1:7" x14ac:dyDescent="0.25">
      <c r="A26" s="93" t="s">
        <v>258</v>
      </c>
      <c r="B26" s="93" t="s">
        <v>152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</row>
    <row r="27" spans="1:7" x14ac:dyDescent="0.25">
      <c r="A27" s="93" t="s">
        <v>259</v>
      </c>
      <c r="B27" s="93" t="s">
        <v>153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</row>
    <row r="28" spans="1:7" x14ac:dyDescent="0.25">
      <c r="A28" s="93" t="s">
        <v>260</v>
      </c>
      <c r="B28" s="93" t="s">
        <v>154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</row>
    <row r="30" spans="1:7" x14ac:dyDescent="0.25">
      <c r="A30" t="s">
        <v>165</v>
      </c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B5" sqref="B5:C5"/>
    </sheetView>
  </sheetViews>
  <sheetFormatPr baseColWidth="10" defaultRowHeight="15" x14ac:dyDescent="0.25"/>
  <cols>
    <col min="1" max="1" width="46.7109375" customWidth="1"/>
    <col min="2" max="2" width="27" bestFit="1" customWidth="1"/>
    <col min="3" max="3" width="32.42578125" customWidth="1"/>
    <col min="4" max="4" width="26" bestFit="1" customWidth="1"/>
    <col min="5" max="5" width="24.7109375" bestFit="1" customWidth="1"/>
  </cols>
  <sheetData>
    <row r="1" spans="1:5" x14ac:dyDescent="0.25">
      <c r="A1" s="125" t="s">
        <v>190</v>
      </c>
      <c r="B1" s="125"/>
      <c r="C1" s="125"/>
      <c r="D1" s="125"/>
      <c r="E1" s="125"/>
    </row>
    <row r="2" spans="1:5" x14ac:dyDescent="0.25">
      <c r="A2" s="125" t="s">
        <v>130</v>
      </c>
      <c r="B2" s="125"/>
      <c r="C2" s="125"/>
      <c r="D2" s="125"/>
      <c r="E2" s="125"/>
    </row>
    <row r="3" spans="1:5" x14ac:dyDescent="0.25">
      <c r="A3" s="125" t="s">
        <v>131</v>
      </c>
      <c r="B3" s="125"/>
      <c r="C3" s="125"/>
      <c r="D3" s="125"/>
      <c r="E3" s="125"/>
    </row>
    <row r="4" spans="1:5" x14ac:dyDescent="0.25">
      <c r="A4" s="125" t="s">
        <v>371</v>
      </c>
      <c r="B4" s="125"/>
      <c r="C4" s="125"/>
      <c r="D4" s="125"/>
      <c r="E4" s="125"/>
    </row>
    <row r="5" spans="1:5" x14ac:dyDescent="0.25">
      <c r="A5" s="91"/>
      <c r="B5" s="125" t="s">
        <v>133</v>
      </c>
      <c r="C5" s="125"/>
      <c r="D5" s="91"/>
      <c r="E5" s="91"/>
    </row>
    <row r="6" spans="1:5" x14ac:dyDescent="0.25">
      <c r="A6" s="125" t="s">
        <v>134</v>
      </c>
      <c r="B6" s="125"/>
      <c r="C6" s="125"/>
      <c r="D6" s="125"/>
      <c r="E6" s="125"/>
    </row>
    <row r="8" spans="1:5" x14ac:dyDescent="0.25">
      <c r="A8" s="95" t="s">
        <v>215</v>
      </c>
      <c r="B8" s="95" t="s">
        <v>216</v>
      </c>
      <c r="C8" s="95" t="s">
        <v>217</v>
      </c>
      <c r="D8" s="95" t="s">
        <v>218</v>
      </c>
      <c r="E8" s="95" t="s">
        <v>219</v>
      </c>
    </row>
    <row r="9" spans="1:5" x14ac:dyDescent="0.25">
      <c r="A9" s="93" t="s">
        <v>220</v>
      </c>
      <c r="B9" s="93"/>
      <c r="C9" s="93"/>
      <c r="D9" s="93"/>
      <c r="E9" s="93"/>
    </row>
    <row r="10" spans="1:5" x14ac:dyDescent="0.25">
      <c r="A10" s="93" t="s">
        <v>221</v>
      </c>
      <c r="B10" s="93"/>
      <c r="C10" s="93"/>
      <c r="D10" s="93"/>
      <c r="E10" s="93"/>
    </row>
    <row r="11" spans="1:5" x14ac:dyDescent="0.25">
      <c r="A11" s="93" t="s">
        <v>222</v>
      </c>
      <c r="B11" s="93"/>
      <c r="C11" s="93"/>
      <c r="D11" s="94">
        <v>7818180</v>
      </c>
      <c r="E11" s="94">
        <v>7818180</v>
      </c>
    </row>
    <row r="12" spans="1:5" x14ac:dyDescent="0.25">
      <c r="A12" s="93" t="s">
        <v>223</v>
      </c>
      <c r="B12" s="93" t="s">
        <v>224</v>
      </c>
      <c r="C12" s="93" t="s">
        <v>225</v>
      </c>
      <c r="D12" s="94">
        <v>7818180</v>
      </c>
      <c r="E12" s="94">
        <v>7818180</v>
      </c>
    </row>
    <row r="13" spans="1:5" x14ac:dyDescent="0.25">
      <c r="A13" s="93" t="s">
        <v>226</v>
      </c>
      <c r="B13" s="93"/>
      <c r="C13" s="93"/>
      <c r="D13" s="94">
        <v>0</v>
      </c>
      <c r="E13" s="94">
        <v>0</v>
      </c>
    </row>
    <row r="14" spans="1:5" x14ac:dyDescent="0.25">
      <c r="A14" s="93" t="s">
        <v>227</v>
      </c>
      <c r="B14" s="93"/>
      <c r="C14" s="93"/>
      <c r="D14" s="94">
        <v>0</v>
      </c>
      <c r="E14" s="94">
        <v>0</v>
      </c>
    </row>
    <row r="15" spans="1:5" x14ac:dyDescent="0.25">
      <c r="A15" s="93" t="s">
        <v>228</v>
      </c>
      <c r="B15" s="93"/>
      <c r="C15" s="93"/>
      <c r="D15" s="94">
        <v>0</v>
      </c>
      <c r="E15" s="94">
        <v>0</v>
      </c>
    </row>
    <row r="16" spans="1:5" x14ac:dyDescent="0.25">
      <c r="A16" s="93" t="s">
        <v>229</v>
      </c>
      <c r="B16" s="93"/>
      <c r="C16" s="93"/>
      <c r="D16" s="93"/>
      <c r="E16" s="93"/>
    </row>
    <row r="17" spans="1:5" x14ac:dyDescent="0.25">
      <c r="A17" s="93" t="s">
        <v>230</v>
      </c>
      <c r="B17" s="93"/>
      <c r="C17" s="93"/>
      <c r="D17" s="93"/>
      <c r="E17" s="93"/>
    </row>
    <row r="18" spans="1:5" x14ac:dyDescent="0.25">
      <c r="A18" s="93" t="s">
        <v>226</v>
      </c>
      <c r="B18" s="93"/>
      <c r="C18" s="93"/>
      <c r="D18" s="94">
        <v>0</v>
      </c>
      <c r="E18" s="94">
        <v>0</v>
      </c>
    </row>
    <row r="19" spans="1:5" x14ac:dyDescent="0.25">
      <c r="A19" s="93" t="s">
        <v>227</v>
      </c>
      <c r="B19" s="93"/>
      <c r="C19" s="93"/>
      <c r="D19" s="94">
        <v>0</v>
      </c>
      <c r="E19" s="94">
        <v>0</v>
      </c>
    </row>
    <row r="20" spans="1:5" x14ac:dyDescent="0.25">
      <c r="A20" s="93" t="s">
        <v>231</v>
      </c>
      <c r="B20" s="93"/>
      <c r="C20" s="93"/>
      <c r="D20" s="94">
        <v>7818180</v>
      </c>
      <c r="E20" s="94">
        <v>7818180</v>
      </c>
    </row>
    <row r="21" spans="1:5" x14ac:dyDescent="0.25">
      <c r="A21" s="93" t="s">
        <v>232</v>
      </c>
      <c r="B21" s="93"/>
      <c r="C21" s="93"/>
      <c r="D21" s="93"/>
      <c r="E21" s="93"/>
    </row>
    <row r="22" spans="1:5" x14ac:dyDescent="0.25">
      <c r="A22" s="93" t="s">
        <v>222</v>
      </c>
      <c r="B22" s="93"/>
      <c r="C22" s="93"/>
      <c r="D22" s="94">
        <v>58636370</v>
      </c>
      <c r="E22" s="94">
        <v>57984855</v>
      </c>
    </row>
    <row r="23" spans="1:5" x14ac:dyDescent="0.25">
      <c r="A23" s="93" t="s">
        <v>223</v>
      </c>
      <c r="B23" s="93" t="s">
        <v>224</v>
      </c>
      <c r="C23" s="93" t="s">
        <v>225</v>
      </c>
      <c r="D23" s="94">
        <v>58636370</v>
      </c>
      <c r="E23" s="94">
        <v>57984855</v>
      </c>
    </row>
    <row r="24" spans="1:5" x14ac:dyDescent="0.25">
      <c r="A24" s="93" t="s">
        <v>226</v>
      </c>
      <c r="B24" s="93"/>
      <c r="C24" s="93"/>
      <c r="D24" s="94">
        <v>0</v>
      </c>
      <c r="E24" s="94">
        <v>0</v>
      </c>
    </row>
    <row r="25" spans="1:5" x14ac:dyDescent="0.25">
      <c r="A25" s="93" t="s">
        <v>227</v>
      </c>
      <c r="B25" s="93"/>
      <c r="C25" s="93"/>
      <c r="D25" s="94">
        <v>0</v>
      </c>
      <c r="E25" s="94">
        <v>0</v>
      </c>
    </row>
    <row r="26" spans="1:5" x14ac:dyDescent="0.25">
      <c r="A26" s="93" t="s">
        <v>228</v>
      </c>
      <c r="B26" s="93"/>
      <c r="C26" s="93"/>
      <c r="D26" s="94">
        <v>0</v>
      </c>
      <c r="E26" s="94">
        <v>0</v>
      </c>
    </row>
    <row r="27" spans="1:5" x14ac:dyDescent="0.25">
      <c r="A27" s="93" t="s">
        <v>229</v>
      </c>
      <c r="B27" s="93"/>
      <c r="C27" s="93"/>
      <c r="D27" s="93"/>
      <c r="E27" s="93"/>
    </row>
    <row r="28" spans="1:5" x14ac:dyDescent="0.25">
      <c r="A28" s="93" t="s">
        <v>230</v>
      </c>
      <c r="B28" s="93"/>
      <c r="C28" s="93"/>
      <c r="D28" s="93"/>
      <c r="E28" s="93"/>
    </row>
    <row r="29" spans="1:5" x14ac:dyDescent="0.25">
      <c r="A29" s="93" t="s">
        <v>226</v>
      </c>
      <c r="B29" s="93"/>
      <c r="C29" s="93"/>
      <c r="D29" s="94">
        <v>0</v>
      </c>
      <c r="E29" s="94">
        <v>0</v>
      </c>
    </row>
    <row r="30" spans="1:5" x14ac:dyDescent="0.25">
      <c r="A30" s="93" t="s">
        <v>227</v>
      </c>
      <c r="B30" s="93"/>
      <c r="C30" s="93"/>
      <c r="D30" s="94">
        <v>0</v>
      </c>
      <c r="E30" s="94">
        <v>0</v>
      </c>
    </row>
    <row r="31" spans="1:5" x14ac:dyDescent="0.25">
      <c r="A31" s="93" t="s">
        <v>233</v>
      </c>
      <c r="B31" s="93"/>
      <c r="C31" s="93"/>
      <c r="D31" s="94">
        <v>58636370</v>
      </c>
      <c r="E31" s="94">
        <v>57984855</v>
      </c>
    </row>
    <row r="32" spans="1:5" x14ac:dyDescent="0.25">
      <c r="A32" s="93" t="s">
        <v>234</v>
      </c>
      <c r="B32" s="93"/>
      <c r="C32" s="93"/>
      <c r="D32" s="94">
        <v>82427983.829999998</v>
      </c>
      <c r="E32" s="94">
        <v>102647162.73</v>
      </c>
    </row>
    <row r="33" spans="1:5" x14ac:dyDescent="0.25">
      <c r="A33" s="93" t="s">
        <v>235</v>
      </c>
      <c r="B33" s="93"/>
      <c r="C33" s="93"/>
      <c r="D33" s="94">
        <v>148882533.83000001</v>
      </c>
      <c r="E33" s="94">
        <v>168450197.72999999</v>
      </c>
    </row>
    <row r="35" spans="1:5" x14ac:dyDescent="0.25">
      <c r="A35" t="s">
        <v>165</v>
      </c>
    </row>
  </sheetData>
  <mergeCells count="6">
    <mergeCell ref="A6:E6"/>
    <mergeCell ref="A1:E1"/>
    <mergeCell ref="A2:E2"/>
    <mergeCell ref="A3:E3"/>
    <mergeCell ref="A4:E4"/>
    <mergeCell ref="B5:C5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29" workbookViewId="0">
      <selection activeCell="A41" sqref="A41"/>
    </sheetView>
  </sheetViews>
  <sheetFormatPr baseColWidth="10" defaultRowHeight="15" x14ac:dyDescent="0.25"/>
  <cols>
    <col min="1" max="1" width="51.28515625" style="3" customWidth="1"/>
    <col min="2" max="3" width="16.42578125" bestFit="1" customWidth="1"/>
    <col min="4" max="4" width="48.7109375" customWidth="1"/>
    <col min="5" max="6" width="16.42578125" bestFit="1" customWidth="1"/>
  </cols>
  <sheetData>
    <row r="1" spans="1:6" x14ac:dyDescent="0.25">
      <c r="A1" s="125" t="s">
        <v>190</v>
      </c>
      <c r="B1" s="125"/>
      <c r="C1" s="125"/>
      <c r="D1" s="125"/>
      <c r="E1" s="125"/>
      <c r="F1" s="125"/>
    </row>
    <row r="2" spans="1:6" x14ac:dyDescent="0.25">
      <c r="A2" s="125" t="s">
        <v>130</v>
      </c>
      <c r="B2" s="125"/>
      <c r="C2" s="125"/>
      <c r="D2" s="125"/>
      <c r="E2" s="125"/>
      <c r="F2" s="125"/>
    </row>
    <row r="3" spans="1:6" x14ac:dyDescent="0.25">
      <c r="A3" s="125" t="s">
        <v>131</v>
      </c>
      <c r="B3" s="125"/>
      <c r="C3" s="125"/>
      <c r="D3" s="125"/>
      <c r="E3" s="125"/>
      <c r="F3" s="125"/>
    </row>
    <row r="4" spans="1:6" x14ac:dyDescent="0.25">
      <c r="A4" s="161"/>
      <c r="B4" s="96"/>
      <c r="C4" s="96"/>
      <c r="D4" s="96"/>
      <c r="E4" s="96"/>
      <c r="F4" s="96"/>
    </row>
    <row r="5" spans="1:6" x14ac:dyDescent="0.25">
      <c r="A5" s="125" t="s">
        <v>191</v>
      </c>
      <c r="B5" s="125"/>
      <c r="C5" s="125"/>
      <c r="D5" s="125"/>
      <c r="E5" s="125"/>
      <c r="F5" s="125"/>
    </row>
    <row r="6" spans="1:6" x14ac:dyDescent="0.25">
      <c r="A6" s="125" t="s">
        <v>192</v>
      </c>
      <c r="B6" s="125"/>
      <c r="C6" s="125"/>
      <c r="D6" s="125"/>
      <c r="E6" s="125"/>
      <c r="F6" s="125"/>
    </row>
    <row r="7" spans="1:6" x14ac:dyDescent="0.25">
      <c r="A7" s="125" t="s">
        <v>134</v>
      </c>
      <c r="B7" s="125"/>
      <c r="C7" s="125"/>
      <c r="D7" s="125"/>
      <c r="E7" s="125"/>
      <c r="F7" s="125"/>
    </row>
    <row r="9" spans="1:6" x14ac:dyDescent="0.25">
      <c r="A9" s="162"/>
      <c r="B9" s="160">
        <v>2018</v>
      </c>
      <c r="C9" s="160">
        <v>2017</v>
      </c>
      <c r="D9" s="160"/>
      <c r="E9" s="160">
        <v>2018</v>
      </c>
      <c r="F9" s="160">
        <v>2017</v>
      </c>
    </row>
    <row r="10" spans="1:6" x14ac:dyDescent="0.25">
      <c r="A10" s="163" t="s">
        <v>193</v>
      </c>
      <c r="B10" s="94">
        <v>0</v>
      </c>
      <c r="C10" s="94">
        <v>0</v>
      </c>
      <c r="D10" s="93" t="s">
        <v>194</v>
      </c>
      <c r="E10" s="94">
        <v>0</v>
      </c>
      <c r="F10" s="94">
        <v>0</v>
      </c>
    </row>
    <row r="11" spans="1:6" x14ac:dyDescent="0.25">
      <c r="A11" s="163" t="s">
        <v>195</v>
      </c>
      <c r="B11" s="94">
        <v>0</v>
      </c>
      <c r="C11" s="94">
        <v>0</v>
      </c>
      <c r="D11" s="93" t="s">
        <v>196</v>
      </c>
      <c r="E11" s="94">
        <v>0</v>
      </c>
      <c r="F11" s="94">
        <v>0</v>
      </c>
    </row>
    <row r="12" spans="1:6" x14ac:dyDescent="0.25">
      <c r="A12" s="163" t="s">
        <v>139</v>
      </c>
      <c r="B12" s="94">
        <v>521791582.02999997</v>
      </c>
      <c r="C12" s="94">
        <v>521201951.77999997</v>
      </c>
      <c r="D12" s="93" t="s">
        <v>157</v>
      </c>
      <c r="E12" s="94">
        <v>50963677.369999997</v>
      </c>
      <c r="F12" s="94">
        <v>25334314.350000001</v>
      </c>
    </row>
    <row r="13" spans="1:6" x14ac:dyDescent="0.25">
      <c r="A13" s="163" t="s">
        <v>140</v>
      </c>
      <c r="B13" s="94">
        <v>11664703.810000001</v>
      </c>
      <c r="C13" s="94">
        <v>4660610.72</v>
      </c>
      <c r="D13" s="93" t="s">
        <v>158</v>
      </c>
      <c r="E13" s="94">
        <v>0</v>
      </c>
      <c r="F13" s="94">
        <v>0</v>
      </c>
    </row>
    <row r="14" spans="1:6" x14ac:dyDescent="0.25">
      <c r="A14" s="163" t="s">
        <v>141</v>
      </c>
      <c r="B14" s="94">
        <v>36545551.090000004</v>
      </c>
      <c r="C14" s="94">
        <v>53979174.969999999</v>
      </c>
      <c r="D14" s="93" t="s">
        <v>159</v>
      </c>
      <c r="E14" s="94">
        <v>7818180</v>
      </c>
      <c r="F14" s="94">
        <v>7818180</v>
      </c>
    </row>
    <row r="15" spans="1:6" x14ac:dyDescent="0.25">
      <c r="A15" s="163" t="s">
        <v>142</v>
      </c>
      <c r="B15" s="94">
        <v>0</v>
      </c>
      <c r="C15" s="94">
        <v>0</v>
      </c>
      <c r="D15" s="93" t="s">
        <v>160</v>
      </c>
      <c r="E15" s="94">
        <v>0</v>
      </c>
      <c r="F15" s="94">
        <v>0</v>
      </c>
    </row>
    <row r="16" spans="1:6" x14ac:dyDescent="0.25">
      <c r="A16" s="163" t="s">
        <v>143</v>
      </c>
      <c r="B16" s="94">
        <v>0</v>
      </c>
      <c r="C16" s="94">
        <v>0</v>
      </c>
      <c r="D16" s="93" t="s">
        <v>161</v>
      </c>
      <c r="E16" s="94">
        <v>0</v>
      </c>
      <c r="F16" s="94">
        <v>0</v>
      </c>
    </row>
    <row r="17" spans="1:6" ht="30" x14ac:dyDescent="0.25">
      <c r="A17" s="163" t="s">
        <v>144</v>
      </c>
      <c r="B17" s="94">
        <v>0</v>
      </c>
      <c r="C17" s="94">
        <v>0</v>
      </c>
      <c r="D17" s="93" t="s">
        <v>162</v>
      </c>
      <c r="E17" s="94">
        <v>0</v>
      </c>
      <c r="F17" s="94">
        <v>0</v>
      </c>
    </row>
    <row r="18" spans="1:6" x14ac:dyDescent="0.25">
      <c r="A18" s="163" t="s">
        <v>145</v>
      </c>
      <c r="B18" s="94">
        <v>0</v>
      </c>
      <c r="C18" s="94">
        <v>0</v>
      </c>
      <c r="D18" s="93" t="s">
        <v>163</v>
      </c>
      <c r="E18" s="94">
        <v>50381176.600000001</v>
      </c>
      <c r="F18" s="94">
        <v>38233260.340000004</v>
      </c>
    </row>
    <row r="19" spans="1:6" x14ac:dyDescent="0.25">
      <c r="A19" s="163" t="s">
        <v>197</v>
      </c>
      <c r="B19" s="94">
        <v>570001836.92999995</v>
      </c>
      <c r="C19" s="94">
        <v>579841737.47000003</v>
      </c>
      <c r="D19" s="93" t="s">
        <v>164</v>
      </c>
      <c r="E19" s="94">
        <v>1302308.76</v>
      </c>
      <c r="F19" s="94">
        <v>601883.63</v>
      </c>
    </row>
    <row r="20" spans="1:6" x14ac:dyDescent="0.25">
      <c r="A20" s="163" t="s">
        <v>198</v>
      </c>
      <c r="B20" s="94">
        <v>0</v>
      </c>
      <c r="C20" s="94">
        <v>0</v>
      </c>
      <c r="D20" s="93" t="s">
        <v>199</v>
      </c>
      <c r="E20" s="94">
        <v>110465342.73</v>
      </c>
      <c r="F20" s="94">
        <v>71987638.319999993</v>
      </c>
    </row>
    <row r="21" spans="1:6" x14ac:dyDescent="0.25">
      <c r="A21" s="163" t="s">
        <v>147</v>
      </c>
      <c r="B21" s="94">
        <v>19744199.629999999</v>
      </c>
      <c r="C21" s="94">
        <v>12281158.35</v>
      </c>
      <c r="D21" s="93" t="s">
        <v>167</v>
      </c>
      <c r="E21" s="94">
        <v>0</v>
      </c>
      <c r="F21" s="94">
        <v>0</v>
      </c>
    </row>
    <row r="22" spans="1:6" x14ac:dyDescent="0.25">
      <c r="A22" s="163" t="s">
        <v>148</v>
      </c>
      <c r="B22" s="94">
        <v>0</v>
      </c>
      <c r="C22" s="94">
        <v>0</v>
      </c>
      <c r="D22" s="93" t="s">
        <v>168</v>
      </c>
      <c r="E22" s="94">
        <v>0</v>
      </c>
      <c r="F22" s="94">
        <v>0</v>
      </c>
    </row>
    <row r="23" spans="1:6" ht="30" x14ac:dyDescent="0.25">
      <c r="A23" s="163" t="s">
        <v>149</v>
      </c>
      <c r="B23" s="94">
        <v>2203776635.4099998</v>
      </c>
      <c r="C23" s="94">
        <v>1775255058.8499999</v>
      </c>
      <c r="D23" s="93" t="s">
        <v>169</v>
      </c>
      <c r="E23" s="94">
        <v>0</v>
      </c>
      <c r="F23" s="94">
        <v>0</v>
      </c>
    </row>
    <row r="24" spans="1:6" x14ac:dyDescent="0.25">
      <c r="A24" s="163" t="s">
        <v>150</v>
      </c>
      <c r="B24" s="94">
        <v>234374525.66</v>
      </c>
      <c r="C24" s="94">
        <v>150801714.13999999</v>
      </c>
      <c r="D24" s="93" t="s">
        <v>170</v>
      </c>
      <c r="E24" s="94">
        <v>57984855</v>
      </c>
      <c r="F24" s="94">
        <v>65803035</v>
      </c>
    </row>
    <row r="25" spans="1:6" x14ac:dyDescent="0.25">
      <c r="A25" s="163" t="s">
        <v>91</v>
      </c>
      <c r="B25" s="94">
        <v>35079820.859999999</v>
      </c>
      <c r="C25" s="94">
        <v>4330738.6900000004</v>
      </c>
      <c r="D25" s="93" t="s">
        <v>171</v>
      </c>
      <c r="E25" s="94">
        <v>0</v>
      </c>
      <c r="F25" s="94">
        <v>0</v>
      </c>
    </row>
    <row r="26" spans="1:6" ht="30" x14ac:dyDescent="0.25">
      <c r="A26" s="163" t="s">
        <v>151</v>
      </c>
      <c r="B26" s="94">
        <v>-62489430.600000001</v>
      </c>
      <c r="C26" s="94">
        <v>-35571966.640000001</v>
      </c>
      <c r="D26" s="93" t="s">
        <v>200</v>
      </c>
      <c r="E26" s="94">
        <v>0</v>
      </c>
      <c r="F26" s="94">
        <v>0</v>
      </c>
    </row>
    <row r="27" spans="1:6" x14ac:dyDescent="0.25">
      <c r="A27" s="163" t="s">
        <v>152</v>
      </c>
      <c r="B27" s="94">
        <v>0</v>
      </c>
      <c r="C27" s="94">
        <v>0</v>
      </c>
      <c r="D27" s="93" t="s">
        <v>173</v>
      </c>
      <c r="E27" s="94">
        <v>0</v>
      </c>
      <c r="F27" s="94">
        <v>2155800.0699999998</v>
      </c>
    </row>
    <row r="28" spans="1:6" ht="30" x14ac:dyDescent="0.25">
      <c r="A28" s="163" t="s">
        <v>201</v>
      </c>
      <c r="B28" s="94">
        <v>0</v>
      </c>
      <c r="C28" s="94">
        <v>0</v>
      </c>
      <c r="D28" s="93" t="s">
        <v>202</v>
      </c>
      <c r="E28" s="94">
        <v>57984855</v>
      </c>
      <c r="F28" s="94">
        <v>67958835.069999993</v>
      </c>
    </row>
    <row r="29" spans="1:6" x14ac:dyDescent="0.25">
      <c r="A29" s="163" t="s">
        <v>203</v>
      </c>
      <c r="B29" s="94">
        <v>0</v>
      </c>
      <c r="C29" s="94">
        <v>0</v>
      </c>
      <c r="D29" s="93" t="s">
        <v>204</v>
      </c>
      <c r="E29" s="94">
        <v>168450197.72999999</v>
      </c>
      <c r="F29" s="94">
        <v>139946473.38999999</v>
      </c>
    </row>
    <row r="30" spans="1:6" x14ac:dyDescent="0.25">
      <c r="A30" s="163" t="s">
        <v>205</v>
      </c>
      <c r="B30" s="94">
        <v>2430485750.96</v>
      </c>
      <c r="C30" s="94">
        <v>1907096703.3900001</v>
      </c>
      <c r="D30" s="93" t="s">
        <v>206</v>
      </c>
      <c r="E30" s="94">
        <v>0</v>
      </c>
      <c r="F30" s="94">
        <v>0</v>
      </c>
    </row>
    <row r="31" spans="1:6" x14ac:dyDescent="0.25">
      <c r="A31" s="163" t="s">
        <v>207</v>
      </c>
      <c r="B31" s="94">
        <v>3000487587.9000001</v>
      </c>
      <c r="C31" s="94">
        <v>2486938440.8600001</v>
      </c>
      <c r="D31" s="93" t="s">
        <v>175</v>
      </c>
      <c r="E31" s="94">
        <v>0</v>
      </c>
      <c r="F31" s="94">
        <v>0</v>
      </c>
    </row>
    <row r="32" spans="1:6" x14ac:dyDescent="0.25">
      <c r="A32" s="163"/>
      <c r="B32" s="93"/>
      <c r="C32" s="93"/>
      <c r="D32" s="93" t="s">
        <v>176</v>
      </c>
      <c r="E32" s="94">
        <v>1160792.51</v>
      </c>
      <c r="F32" s="94">
        <v>1160792.51</v>
      </c>
    </row>
    <row r="33" spans="1:6" x14ac:dyDescent="0.25">
      <c r="A33" s="163"/>
      <c r="B33" s="93"/>
      <c r="C33" s="93"/>
      <c r="D33" s="93" t="s">
        <v>177</v>
      </c>
      <c r="E33" s="94">
        <v>456509087.25999999</v>
      </c>
      <c r="F33" s="94">
        <v>85922131.200000003</v>
      </c>
    </row>
    <row r="34" spans="1:6" x14ac:dyDescent="0.25">
      <c r="A34" s="163"/>
      <c r="B34" s="93"/>
      <c r="C34" s="93"/>
      <c r="D34" s="93" t="s">
        <v>208</v>
      </c>
      <c r="E34" s="94">
        <v>0</v>
      </c>
      <c r="F34" s="94">
        <v>0</v>
      </c>
    </row>
    <row r="35" spans="1:6" x14ac:dyDescent="0.25">
      <c r="A35" s="163"/>
      <c r="B35" s="93"/>
      <c r="C35" s="93"/>
      <c r="D35" s="93" t="s">
        <v>179</v>
      </c>
      <c r="E35" s="94">
        <v>0</v>
      </c>
      <c r="F35" s="94">
        <v>0</v>
      </c>
    </row>
    <row r="36" spans="1:6" x14ac:dyDescent="0.25">
      <c r="A36" s="163"/>
      <c r="B36" s="93"/>
      <c r="C36" s="93"/>
      <c r="D36" s="93" t="s">
        <v>209</v>
      </c>
      <c r="E36" s="94">
        <v>213012189.03999999</v>
      </c>
      <c r="F36" s="94">
        <v>247398710.53999999</v>
      </c>
    </row>
    <row r="37" spans="1:6" x14ac:dyDescent="0.25">
      <c r="A37" s="163"/>
      <c r="B37" s="93"/>
      <c r="C37" s="93"/>
      <c r="D37" s="93" t="s">
        <v>210</v>
      </c>
      <c r="E37" s="94">
        <v>2158711799.6500001</v>
      </c>
      <c r="F37" s="94">
        <v>2012510333.22</v>
      </c>
    </row>
    <row r="38" spans="1:6" x14ac:dyDescent="0.25">
      <c r="A38" s="163"/>
      <c r="B38" s="93"/>
      <c r="C38" s="93"/>
      <c r="D38" s="93" t="s">
        <v>182</v>
      </c>
      <c r="E38" s="94">
        <v>2643521.7000000002</v>
      </c>
      <c r="F38" s="94">
        <v>0</v>
      </c>
    </row>
    <row r="39" spans="1:6" x14ac:dyDescent="0.25">
      <c r="A39" s="163"/>
      <c r="B39" s="93"/>
      <c r="C39" s="93"/>
      <c r="D39" s="93" t="s">
        <v>183</v>
      </c>
      <c r="E39" s="94">
        <v>0</v>
      </c>
      <c r="F39" s="94">
        <v>0</v>
      </c>
    </row>
    <row r="40" spans="1:6" x14ac:dyDescent="0.25">
      <c r="A40" s="163"/>
      <c r="B40" s="93"/>
      <c r="C40" s="93"/>
      <c r="D40" s="93" t="s">
        <v>184</v>
      </c>
      <c r="E40" s="94">
        <v>0</v>
      </c>
      <c r="F40" s="94">
        <v>0</v>
      </c>
    </row>
    <row r="41" spans="1:6" x14ac:dyDescent="0.25">
      <c r="A41" s="163"/>
      <c r="B41" s="93"/>
      <c r="C41" s="93"/>
      <c r="D41" s="93" t="s">
        <v>211</v>
      </c>
      <c r="E41" s="94">
        <v>0</v>
      </c>
      <c r="F41" s="94">
        <v>0</v>
      </c>
    </row>
    <row r="42" spans="1:6" x14ac:dyDescent="0.25">
      <c r="A42" s="163"/>
      <c r="B42" s="93"/>
      <c r="C42" s="93"/>
      <c r="D42" s="93" t="s">
        <v>187</v>
      </c>
      <c r="E42" s="94">
        <v>0</v>
      </c>
      <c r="F42" s="94">
        <v>0</v>
      </c>
    </row>
    <row r="43" spans="1:6" x14ac:dyDescent="0.25">
      <c r="A43" s="163"/>
      <c r="B43" s="93"/>
      <c r="C43" s="93"/>
      <c r="D43" s="93" t="s">
        <v>212</v>
      </c>
      <c r="E43" s="94">
        <v>0</v>
      </c>
      <c r="F43" s="94">
        <v>0</v>
      </c>
    </row>
    <row r="44" spans="1:6" x14ac:dyDescent="0.25">
      <c r="A44" s="163"/>
      <c r="B44" s="93"/>
      <c r="C44" s="93"/>
      <c r="D44" s="93" t="s">
        <v>213</v>
      </c>
      <c r="E44" s="94">
        <v>2832037390.1599998</v>
      </c>
      <c r="F44" s="94">
        <v>2346991967.4699998</v>
      </c>
    </row>
    <row r="45" spans="1:6" x14ac:dyDescent="0.25">
      <c r="A45" s="163"/>
      <c r="B45" s="93"/>
      <c r="C45" s="93"/>
      <c r="D45" s="93" t="s">
        <v>214</v>
      </c>
      <c r="E45" s="94">
        <v>3000487587.9000001</v>
      </c>
      <c r="F45" s="94">
        <v>2486938440.8600001</v>
      </c>
    </row>
    <row r="46" spans="1:6" ht="18" customHeight="1" x14ac:dyDescent="0.25">
      <c r="A46" s="164" t="s">
        <v>165</v>
      </c>
      <c r="B46" s="164"/>
      <c r="C46" s="164"/>
      <c r="D46" s="164"/>
      <c r="E46" s="164"/>
      <c r="F46" s="164"/>
    </row>
  </sheetData>
  <mergeCells count="7">
    <mergeCell ref="A46:F46"/>
    <mergeCell ref="A7:F7"/>
    <mergeCell ref="A1:F1"/>
    <mergeCell ref="A2:F2"/>
    <mergeCell ref="A3:F3"/>
    <mergeCell ref="A5:F5"/>
    <mergeCell ref="A6:F6"/>
  </mergeCells>
  <pageMargins left="0.7" right="0.7" top="0.75" bottom="0.75" header="0.3" footer="0.3"/>
  <pageSetup paperSize="9" scale="7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7"/>
  <sheetViews>
    <sheetView topLeftCell="A23" workbookViewId="0">
      <selection activeCell="A11" sqref="A11:D11"/>
    </sheetView>
  </sheetViews>
  <sheetFormatPr baseColWidth="10" defaultColWidth="8" defaultRowHeight="12.75" x14ac:dyDescent="0.25"/>
  <cols>
    <col min="1" max="1" width="74.42578125" style="55" customWidth="1"/>
    <col min="2" max="3" width="25.140625" style="55" customWidth="1"/>
    <col min="4" max="4" width="26.140625" style="55" customWidth="1"/>
    <col min="5" max="16384" width="8" style="55"/>
  </cols>
  <sheetData>
    <row r="2" spans="1:4" ht="18.75" customHeight="1" x14ac:dyDescent="0.25">
      <c r="A2" s="127" t="s">
        <v>130</v>
      </c>
      <c r="B2" s="127"/>
      <c r="C2" s="127"/>
      <c r="D2" s="127"/>
    </row>
    <row r="3" spans="1:4" ht="17.25" customHeight="1" x14ac:dyDescent="0.25">
      <c r="A3" s="127" t="s">
        <v>131</v>
      </c>
      <c r="B3" s="127"/>
      <c r="C3" s="127"/>
      <c r="D3" s="127"/>
    </row>
    <row r="4" spans="1:4" ht="17.25" customHeight="1" x14ac:dyDescent="0.25">
      <c r="A4" s="127" t="s">
        <v>132</v>
      </c>
      <c r="B4" s="127"/>
      <c r="C4" s="127"/>
      <c r="D4" s="127"/>
    </row>
    <row r="5" spans="1:4" ht="15" x14ac:dyDescent="0.25">
      <c r="A5" s="127" t="s">
        <v>133</v>
      </c>
      <c r="B5" s="127"/>
      <c r="C5" s="127"/>
      <c r="D5" s="127"/>
    </row>
    <row r="6" spans="1:4" ht="7.5" customHeight="1" x14ac:dyDescent="0.25"/>
    <row r="7" spans="1:4" x14ac:dyDescent="0.25">
      <c r="A7" s="128" t="s">
        <v>134</v>
      </c>
      <c r="B7" s="128"/>
      <c r="C7" s="128"/>
      <c r="D7" s="128"/>
    </row>
    <row r="8" spans="1:4" ht="12.75" customHeight="1" x14ac:dyDescent="0.25"/>
    <row r="9" spans="1:4" ht="6" customHeight="1" x14ac:dyDescent="0.25">
      <c r="A9" s="56"/>
      <c r="B9" s="56"/>
      <c r="C9" s="56"/>
      <c r="D9" s="56"/>
    </row>
    <row r="10" spans="1:4" ht="5.25" customHeight="1" x14ac:dyDescent="0.25"/>
    <row r="11" spans="1:4" ht="18" customHeight="1" x14ac:dyDescent="0.25">
      <c r="A11" s="129" t="s">
        <v>135</v>
      </c>
      <c r="B11" s="129"/>
      <c r="C11" s="129"/>
      <c r="D11" s="129"/>
    </row>
    <row r="12" spans="1:4" ht="12.95" customHeight="1" x14ac:dyDescent="0.25">
      <c r="A12" s="97"/>
      <c r="B12" s="57" t="s">
        <v>136</v>
      </c>
      <c r="C12" s="98"/>
      <c r="D12" s="57" t="s">
        <v>136</v>
      </c>
    </row>
    <row r="13" spans="1:4" x14ac:dyDescent="0.25">
      <c r="A13" s="99"/>
      <c r="B13" s="99"/>
      <c r="C13" s="99"/>
      <c r="D13" s="99"/>
    </row>
    <row r="14" spans="1:4" ht="12.75" customHeight="1" x14ac:dyDescent="0.25">
      <c r="A14" s="100" t="s">
        <v>167</v>
      </c>
      <c r="B14" s="101">
        <f>SUM(B15:B20)</f>
        <v>0</v>
      </c>
      <c r="C14" s="102"/>
      <c r="D14" s="101">
        <f>SUM(D15:D20)</f>
        <v>651515</v>
      </c>
    </row>
    <row r="15" spans="1:4" x14ac:dyDescent="0.25">
      <c r="A15" s="103" t="s">
        <v>168</v>
      </c>
      <c r="B15" s="104">
        <v>0</v>
      </c>
      <c r="C15" s="102"/>
      <c r="D15" s="105">
        <v>0</v>
      </c>
    </row>
    <row r="16" spans="1:4" x14ac:dyDescent="0.25">
      <c r="A16" s="103" t="s">
        <v>169</v>
      </c>
      <c r="B16" s="104">
        <v>0</v>
      </c>
      <c r="C16" s="106"/>
      <c r="D16" s="105">
        <v>0</v>
      </c>
    </row>
    <row r="17" spans="1:4" x14ac:dyDescent="0.25">
      <c r="A17" s="103" t="s">
        <v>170</v>
      </c>
      <c r="B17" s="104">
        <v>0</v>
      </c>
      <c r="C17" s="106"/>
      <c r="D17" s="105">
        <v>651515</v>
      </c>
    </row>
    <row r="18" spans="1:4" x14ac:dyDescent="0.25">
      <c r="A18" s="103" t="s">
        <v>171</v>
      </c>
      <c r="B18" s="107">
        <v>0</v>
      </c>
      <c r="C18" s="108"/>
      <c r="D18" s="109">
        <v>0</v>
      </c>
    </row>
    <row r="19" spans="1:4" x14ac:dyDescent="0.25">
      <c r="A19" s="103" t="s">
        <v>172</v>
      </c>
      <c r="B19" s="107">
        <v>0</v>
      </c>
      <c r="C19" s="108"/>
      <c r="D19" s="109">
        <v>0</v>
      </c>
    </row>
    <row r="20" spans="1:4" x14ac:dyDescent="0.25">
      <c r="A20" s="103" t="s">
        <v>173</v>
      </c>
      <c r="B20" s="107">
        <v>0</v>
      </c>
      <c r="C20" s="108"/>
      <c r="D20" s="105">
        <v>0</v>
      </c>
    </row>
    <row r="21" spans="1:4" x14ac:dyDescent="0.25">
      <c r="A21" s="110"/>
      <c r="B21" s="107"/>
      <c r="C21" s="108"/>
      <c r="D21" s="109"/>
    </row>
    <row r="22" spans="1:4" x14ac:dyDescent="0.25">
      <c r="A22" s="110"/>
      <c r="B22" s="107"/>
      <c r="C22" s="108"/>
      <c r="D22" s="109"/>
    </row>
    <row r="23" spans="1:4" ht="14.25" x14ac:dyDescent="0.25">
      <c r="A23" s="100" t="s">
        <v>174</v>
      </c>
      <c r="B23" s="104">
        <f>B24+B30</f>
        <v>42184121.899999999</v>
      </c>
      <c r="C23" s="111"/>
      <c r="D23" s="112">
        <f>D24+D30</f>
        <v>14143769.09</v>
      </c>
    </row>
    <row r="24" spans="1:4" ht="12.75" customHeight="1" x14ac:dyDescent="0.25">
      <c r="A24" s="103" t="s">
        <v>175</v>
      </c>
      <c r="B24" s="104">
        <f>SUM(B25:B27)</f>
        <v>26914925.199999999</v>
      </c>
      <c r="C24" s="106"/>
      <c r="D24" s="105">
        <f>SUM(D25:D27)</f>
        <v>0</v>
      </c>
    </row>
    <row r="25" spans="1:4" x14ac:dyDescent="0.25">
      <c r="A25" s="103" t="s">
        <v>176</v>
      </c>
      <c r="B25" s="107">
        <v>0</v>
      </c>
      <c r="C25" s="108"/>
      <c r="D25" s="109">
        <v>0</v>
      </c>
    </row>
    <row r="26" spans="1:4" x14ac:dyDescent="0.25">
      <c r="A26" s="103" t="s">
        <v>177</v>
      </c>
      <c r="B26" s="104">
        <v>26914925.199999999</v>
      </c>
      <c r="C26" s="102"/>
      <c r="D26" s="105">
        <v>0</v>
      </c>
    </row>
    <row r="27" spans="1:4" x14ac:dyDescent="0.25">
      <c r="A27" s="103" t="s">
        <v>178</v>
      </c>
      <c r="B27" s="104">
        <v>0</v>
      </c>
      <c r="C27" s="102"/>
      <c r="D27" s="105">
        <v>0</v>
      </c>
    </row>
    <row r="28" spans="1:4" x14ac:dyDescent="0.25">
      <c r="A28" s="103"/>
      <c r="B28" s="104"/>
      <c r="C28" s="113"/>
      <c r="D28" s="105"/>
    </row>
    <row r="29" spans="1:4" x14ac:dyDescent="0.25">
      <c r="A29" s="103"/>
      <c r="B29" s="104"/>
      <c r="C29" s="106"/>
      <c r="D29" s="105"/>
    </row>
    <row r="30" spans="1:4" ht="14.25" x14ac:dyDescent="0.25">
      <c r="A30" s="100" t="s">
        <v>179</v>
      </c>
      <c r="B30" s="104">
        <f>SUM(B31:B35)</f>
        <v>15269196.699999999</v>
      </c>
      <c r="C30" s="108"/>
      <c r="D30" s="104">
        <f>SUM(D31:D35)</f>
        <v>14143769.09</v>
      </c>
    </row>
    <row r="31" spans="1:4" ht="14.25" x14ac:dyDescent="0.25">
      <c r="A31" s="100" t="s">
        <v>180</v>
      </c>
      <c r="B31" s="104">
        <v>12625675</v>
      </c>
      <c r="C31" s="108"/>
      <c r="D31" s="104">
        <v>0</v>
      </c>
    </row>
    <row r="32" spans="1:4" x14ac:dyDescent="0.25">
      <c r="A32" s="103" t="s">
        <v>181</v>
      </c>
      <c r="B32" s="104">
        <v>0</v>
      </c>
      <c r="C32" s="108"/>
      <c r="D32" s="104">
        <v>14143769.09</v>
      </c>
    </row>
    <row r="33" spans="1:4" x14ac:dyDescent="0.25">
      <c r="A33" s="103" t="s">
        <v>182</v>
      </c>
      <c r="B33" s="107">
        <v>2643521.7000000002</v>
      </c>
      <c r="C33" s="108"/>
      <c r="D33" s="109">
        <v>0</v>
      </c>
    </row>
    <row r="34" spans="1:4" x14ac:dyDescent="0.25">
      <c r="A34" s="103" t="s">
        <v>183</v>
      </c>
      <c r="B34" s="107">
        <v>0</v>
      </c>
      <c r="C34" s="108"/>
      <c r="D34" s="109">
        <v>0</v>
      </c>
    </row>
    <row r="35" spans="1:4" x14ac:dyDescent="0.25">
      <c r="A35" s="103" t="s">
        <v>184</v>
      </c>
      <c r="B35" s="107">
        <v>0</v>
      </c>
      <c r="C35" s="111"/>
      <c r="D35" s="112">
        <v>0</v>
      </c>
    </row>
    <row r="36" spans="1:4" ht="12.75" customHeight="1" x14ac:dyDescent="0.25">
      <c r="A36" s="100"/>
      <c r="B36" s="114"/>
      <c r="C36" s="106"/>
      <c r="D36" s="105"/>
    </row>
    <row r="37" spans="1:4" x14ac:dyDescent="0.25">
      <c r="A37" s="103"/>
      <c r="B37" s="104"/>
      <c r="C37" s="106"/>
      <c r="D37" s="105"/>
    </row>
    <row r="38" spans="1:4" ht="14.25" x14ac:dyDescent="0.25">
      <c r="A38" s="100" t="s">
        <v>185</v>
      </c>
      <c r="B38" s="107">
        <v>0</v>
      </c>
      <c r="C38" s="108"/>
      <c r="D38" s="109">
        <v>0</v>
      </c>
    </row>
    <row r="39" spans="1:4" ht="14.25" x14ac:dyDescent="0.25">
      <c r="A39" s="100" t="s">
        <v>186</v>
      </c>
      <c r="B39" s="104">
        <v>0</v>
      </c>
      <c r="C39" s="113"/>
      <c r="D39" s="109">
        <v>0</v>
      </c>
    </row>
    <row r="40" spans="1:4" x14ac:dyDescent="0.25">
      <c r="A40" s="103" t="s">
        <v>187</v>
      </c>
      <c r="B40" s="107">
        <v>0</v>
      </c>
      <c r="C40" s="108"/>
      <c r="D40" s="109">
        <v>0</v>
      </c>
    </row>
    <row r="41" spans="1:4" x14ac:dyDescent="0.25">
      <c r="A41" s="103" t="s">
        <v>188</v>
      </c>
      <c r="B41" s="107">
        <v>0</v>
      </c>
      <c r="C41" s="108"/>
      <c r="D41" s="109">
        <v>0</v>
      </c>
    </row>
    <row r="42" spans="1:4" x14ac:dyDescent="0.25">
      <c r="A42" s="58"/>
      <c r="B42" s="59"/>
      <c r="C42" s="60"/>
      <c r="D42" s="61"/>
    </row>
    <row r="43" spans="1:4" x14ac:dyDescent="0.25">
      <c r="A43" s="126"/>
      <c r="B43" s="126"/>
      <c r="C43" s="126"/>
      <c r="D43" s="126"/>
    </row>
    <row r="45" spans="1:4" ht="6" customHeight="1" x14ac:dyDescent="0.25">
      <c r="A45" s="56"/>
      <c r="B45" s="56"/>
      <c r="C45" s="56"/>
      <c r="D45" s="56"/>
    </row>
    <row r="46" spans="1:4" ht="4.5" customHeight="1" x14ac:dyDescent="0.25"/>
    <row r="47" spans="1:4" x14ac:dyDescent="0.25">
      <c r="A47" s="62" t="s">
        <v>165</v>
      </c>
      <c r="D47" s="63" t="s">
        <v>189</v>
      </c>
    </row>
  </sheetData>
  <mergeCells count="7">
    <mergeCell ref="A43:D43"/>
    <mergeCell ref="A2:D2"/>
    <mergeCell ref="A3:D3"/>
    <mergeCell ref="A4:D4"/>
    <mergeCell ref="A5:D5"/>
    <mergeCell ref="A7:D7"/>
    <mergeCell ref="A11:D11"/>
  </mergeCells>
  <pageMargins left="0.7" right="0.7" top="0.75" bottom="0.75" header="0.3" footer="0.3"/>
  <pageSetup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1"/>
  <sheetViews>
    <sheetView workbookViewId="0">
      <selection activeCell="A11" sqref="A11:D46"/>
    </sheetView>
  </sheetViews>
  <sheetFormatPr baseColWidth="10" defaultColWidth="8" defaultRowHeight="12.75" x14ac:dyDescent="0.25"/>
  <cols>
    <col min="1" max="1" width="74.42578125" style="55" customWidth="1"/>
    <col min="2" max="3" width="25.140625" style="55" customWidth="1"/>
    <col min="4" max="4" width="26.140625" style="55" customWidth="1"/>
    <col min="5" max="16384" width="8" style="55"/>
  </cols>
  <sheetData>
    <row r="2" spans="1:4" ht="18.75" customHeight="1" x14ac:dyDescent="0.25">
      <c r="A2" s="127" t="s">
        <v>130</v>
      </c>
      <c r="B2" s="127"/>
      <c r="C2" s="127"/>
      <c r="D2" s="127"/>
    </row>
    <row r="3" spans="1:4" ht="17.25" customHeight="1" x14ac:dyDescent="0.25">
      <c r="A3" s="127" t="s">
        <v>131</v>
      </c>
      <c r="B3" s="127"/>
      <c r="C3" s="127"/>
      <c r="D3" s="127"/>
    </row>
    <row r="4" spans="1:4" ht="17.25" customHeight="1" x14ac:dyDescent="0.25">
      <c r="A4" s="127" t="s">
        <v>132</v>
      </c>
      <c r="B4" s="127"/>
      <c r="C4" s="127"/>
      <c r="D4" s="127"/>
    </row>
    <row r="5" spans="1:4" ht="15" x14ac:dyDescent="0.25">
      <c r="A5" s="127" t="s">
        <v>133</v>
      </c>
      <c r="B5" s="127"/>
      <c r="C5" s="127"/>
      <c r="D5" s="127"/>
    </row>
    <row r="6" spans="1:4" ht="7.5" customHeight="1" x14ac:dyDescent="0.25"/>
    <row r="7" spans="1:4" x14ac:dyDescent="0.25">
      <c r="A7" s="128" t="s">
        <v>134</v>
      </c>
      <c r="B7" s="128"/>
      <c r="C7" s="128"/>
      <c r="D7" s="128"/>
    </row>
    <row r="8" spans="1:4" ht="12.75" customHeight="1" x14ac:dyDescent="0.25"/>
    <row r="9" spans="1:4" ht="6" customHeight="1" x14ac:dyDescent="0.25">
      <c r="A9" s="56"/>
      <c r="B9" s="56"/>
      <c r="C9" s="56"/>
      <c r="D9" s="56"/>
    </row>
    <row r="10" spans="1:4" ht="5.25" customHeight="1" x14ac:dyDescent="0.25"/>
    <row r="11" spans="1:4" ht="18" customHeight="1" x14ac:dyDescent="0.25">
      <c r="A11" s="130" t="s">
        <v>135</v>
      </c>
      <c r="B11" s="131"/>
      <c r="C11" s="131"/>
      <c r="D11" s="131"/>
    </row>
    <row r="12" spans="1:4" ht="12.95" customHeight="1" x14ac:dyDescent="0.25">
      <c r="A12" s="97"/>
      <c r="B12" s="57" t="s">
        <v>136</v>
      </c>
      <c r="C12" s="98"/>
      <c r="D12" s="57" t="s">
        <v>136</v>
      </c>
    </row>
    <row r="13" spans="1:4" x14ac:dyDescent="0.25">
      <c r="A13" s="99"/>
      <c r="B13" s="99"/>
      <c r="C13" s="99"/>
      <c r="D13" s="99"/>
    </row>
    <row r="14" spans="1:4" ht="14.25" x14ac:dyDescent="0.25">
      <c r="A14" s="100" t="s">
        <v>137</v>
      </c>
      <c r="B14" s="104">
        <f>B15+B25</f>
        <v>22658311.459999997</v>
      </c>
      <c r="C14" s="99"/>
      <c r="D14" s="104">
        <f>D15+D25</f>
        <v>70266328.159999996</v>
      </c>
    </row>
    <row r="15" spans="1:4" ht="12.75" customHeight="1" x14ac:dyDescent="0.25">
      <c r="A15" s="115" t="s">
        <v>138</v>
      </c>
      <c r="B15" s="104">
        <f>SUM(B16:B22)</f>
        <v>20732978.049999997</v>
      </c>
      <c r="C15" s="102"/>
      <c r="D15" s="104">
        <f>SUM(D16:D22)</f>
        <v>0</v>
      </c>
    </row>
    <row r="16" spans="1:4" x14ac:dyDescent="0.25">
      <c r="A16" s="103" t="s">
        <v>139</v>
      </c>
      <c r="B16" s="104">
        <v>9049427.4399999995</v>
      </c>
      <c r="C16" s="102"/>
      <c r="D16" s="105">
        <v>0</v>
      </c>
    </row>
    <row r="17" spans="1:4" x14ac:dyDescent="0.25">
      <c r="A17" s="103" t="s">
        <v>140</v>
      </c>
      <c r="B17" s="104">
        <v>3952049.55</v>
      </c>
      <c r="C17" s="106"/>
      <c r="D17" s="105">
        <v>0</v>
      </c>
    </row>
    <row r="18" spans="1:4" x14ac:dyDescent="0.25">
      <c r="A18" s="103" t="s">
        <v>141</v>
      </c>
      <c r="B18" s="104">
        <v>7731501.0599999996</v>
      </c>
      <c r="C18" s="106"/>
      <c r="D18" s="105">
        <v>0</v>
      </c>
    </row>
    <row r="19" spans="1:4" x14ac:dyDescent="0.25">
      <c r="A19" s="103" t="s">
        <v>142</v>
      </c>
      <c r="B19" s="107">
        <v>0</v>
      </c>
      <c r="C19" s="108"/>
      <c r="D19" s="109">
        <v>0</v>
      </c>
    </row>
    <row r="20" spans="1:4" x14ac:dyDescent="0.25">
      <c r="A20" s="103" t="s">
        <v>143</v>
      </c>
      <c r="B20" s="107">
        <v>0</v>
      </c>
      <c r="C20" s="108"/>
      <c r="D20" s="109">
        <v>0</v>
      </c>
    </row>
    <row r="21" spans="1:4" x14ac:dyDescent="0.25">
      <c r="A21" s="103" t="s">
        <v>144</v>
      </c>
      <c r="B21" s="107">
        <v>0</v>
      </c>
      <c r="C21" s="108"/>
      <c r="D21" s="109">
        <v>0</v>
      </c>
    </row>
    <row r="22" spans="1:4" x14ac:dyDescent="0.25">
      <c r="A22" s="103" t="s">
        <v>145</v>
      </c>
      <c r="B22" s="107">
        <v>0</v>
      </c>
      <c r="C22" s="108"/>
      <c r="D22" s="109">
        <v>0</v>
      </c>
    </row>
    <row r="23" spans="1:4" x14ac:dyDescent="0.25">
      <c r="A23" s="110"/>
      <c r="B23" s="107"/>
      <c r="C23" s="108"/>
      <c r="D23" s="109"/>
    </row>
    <row r="24" spans="1:4" x14ac:dyDescent="0.25">
      <c r="A24" s="110"/>
      <c r="B24" s="107"/>
      <c r="C24" s="108"/>
      <c r="D24" s="109"/>
    </row>
    <row r="25" spans="1:4" ht="12.75" customHeight="1" x14ac:dyDescent="0.25">
      <c r="A25" s="100" t="s">
        <v>146</v>
      </c>
      <c r="B25" s="104">
        <f>SUM(B26:B34)</f>
        <v>1925333.41</v>
      </c>
      <c r="C25" s="111"/>
      <c r="D25" s="112">
        <f>SUM(D26:D34)</f>
        <v>70266328.159999996</v>
      </c>
    </row>
    <row r="26" spans="1:4" x14ac:dyDescent="0.25">
      <c r="A26" s="103" t="s">
        <v>147</v>
      </c>
      <c r="B26" s="104">
        <v>0</v>
      </c>
      <c r="C26" s="106"/>
      <c r="D26" s="105">
        <v>0</v>
      </c>
    </row>
    <row r="27" spans="1:4" x14ac:dyDescent="0.25">
      <c r="A27" s="103" t="s">
        <v>148</v>
      </c>
      <c r="B27" s="107">
        <v>0</v>
      </c>
      <c r="C27" s="108"/>
      <c r="D27" s="109">
        <v>0</v>
      </c>
    </row>
    <row r="28" spans="1:4" x14ac:dyDescent="0.25">
      <c r="A28" s="103" t="s">
        <v>149</v>
      </c>
      <c r="B28" s="104">
        <v>0</v>
      </c>
      <c r="C28" s="102"/>
      <c r="D28" s="105">
        <v>58523199.090000004</v>
      </c>
    </row>
    <row r="29" spans="1:4" x14ac:dyDescent="0.25">
      <c r="A29" s="103" t="s">
        <v>150</v>
      </c>
      <c r="B29" s="104">
        <v>0</v>
      </c>
      <c r="C29" s="102"/>
      <c r="D29" s="105">
        <v>11743129.07</v>
      </c>
    </row>
    <row r="30" spans="1:4" x14ac:dyDescent="0.25">
      <c r="A30" s="103" t="s">
        <v>91</v>
      </c>
      <c r="B30" s="104">
        <v>0</v>
      </c>
      <c r="C30" s="113"/>
      <c r="D30" s="105">
        <v>0</v>
      </c>
    </row>
    <row r="31" spans="1:4" x14ac:dyDescent="0.25">
      <c r="A31" s="103" t="s">
        <v>151</v>
      </c>
      <c r="B31" s="104">
        <v>1925333.41</v>
      </c>
      <c r="C31" s="106"/>
      <c r="D31" s="105">
        <v>0</v>
      </c>
    </row>
    <row r="32" spans="1:4" x14ac:dyDescent="0.25">
      <c r="A32" s="103" t="s">
        <v>152</v>
      </c>
      <c r="B32" s="107">
        <v>0</v>
      </c>
      <c r="C32" s="108"/>
      <c r="D32" s="109">
        <v>0</v>
      </c>
    </row>
    <row r="33" spans="1:4" x14ac:dyDescent="0.25">
      <c r="A33" s="103" t="s">
        <v>153</v>
      </c>
      <c r="B33" s="107">
        <v>0</v>
      </c>
      <c r="C33" s="108"/>
      <c r="D33" s="109">
        <v>0</v>
      </c>
    </row>
    <row r="34" spans="1:4" x14ac:dyDescent="0.25">
      <c r="A34" s="103" t="s">
        <v>154</v>
      </c>
      <c r="B34" s="107">
        <v>0</v>
      </c>
      <c r="C34" s="108"/>
      <c r="D34" s="109">
        <v>0</v>
      </c>
    </row>
    <row r="35" spans="1:4" x14ac:dyDescent="0.25">
      <c r="A35" s="110"/>
      <c r="B35" s="107"/>
      <c r="C35" s="108"/>
      <c r="D35" s="109"/>
    </row>
    <row r="36" spans="1:4" x14ac:dyDescent="0.25">
      <c r="A36" s="110"/>
      <c r="B36" s="107"/>
      <c r="C36" s="108"/>
      <c r="D36" s="109"/>
    </row>
    <row r="37" spans="1:4" ht="12.75" customHeight="1" x14ac:dyDescent="0.25">
      <c r="A37" s="100" t="s">
        <v>155</v>
      </c>
      <c r="B37" s="101">
        <f>B38+'[3]Table 1 (2)'!B14</f>
        <v>20219178.899999999</v>
      </c>
      <c r="C37" s="111"/>
      <c r="D37" s="112">
        <f>D38+'[3]Table 1 (2)'!D14</f>
        <v>745458.26</v>
      </c>
    </row>
    <row r="38" spans="1:4" ht="14.25" x14ac:dyDescent="0.25">
      <c r="A38" s="100" t="s">
        <v>156</v>
      </c>
      <c r="B38" s="101">
        <f>SUM(B39:B46)</f>
        <v>20219178.899999999</v>
      </c>
      <c r="C38" s="106"/>
      <c r="D38" s="105">
        <f>SUM(D39:D46)</f>
        <v>93943.26</v>
      </c>
    </row>
    <row r="39" spans="1:4" x14ac:dyDescent="0.25">
      <c r="A39" s="103" t="s">
        <v>157</v>
      </c>
      <c r="B39" s="104">
        <v>15948823.07</v>
      </c>
      <c r="C39" s="106"/>
      <c r="D39" s="105">
        <v>0</v>
      </c>
    </row>
    <row r="40" spans="1:4" x14ac:dyDescent="0.25">
      <c r="A40" s="103" t="s">
        <v>158</v>
      </c>
      <c r="B40" s="107">
        <v>0</v>
      </c>
      <c r="C40" s="108"/>
      <c r="D40" s="109">
        <v>0</v>
      </c>
    </row>
    <row r="41" spans="1:4" x14ac:dyDescent="0.25">
      <c r="A41" s="103" t="s">
        <v>159</v>
      </c>
      <c r="B41" s="104">
        <v>0</v>
      </c>
      <c r="C41" s="113"/>
      <c r="D41" s="109">
        <v>0</v>
      </c>
    </row>
    <row r="42" spans="1:4" x14ac:dyDescent="0.25">
      <c r="A42" s="103" t="s">
        <v>160</v>
      </c>
      <c r="B42" s="107">
        <v>0</v>
      </c>
      <c r="C42" s="108"/>
      <c r="D42" s="109">
        <v>0</v>
      </c>
    </row>
    <row r="43" spans="1:4" x14ac:dyDescent="0.25">
      <c r="A43" s="103" t="s">
        <v>161</v>
      </c>
      <c r="B43" s="107">
        <v>0</v>
      </c>
      <c r="C43" s="108"/>
      <c r="D43" s="109">
        <v>0</v>
      </c>
    </row>
    <row r="44" spans="1:4" x14ac:dyDescent="0.25">
      <c r="A44" s="103" t="s">
        <v>162</v>
      </c>
      <c r="B44" s="107">
        <v>0</v>
      </c>
      <c r="C44" s="108"/>
      <c r="D44" s="109">
        <v>0</v>
      </c>
    </row>
    <row r="45" spans="1:4" x14ac:dyDescent="0.25">
      <c r="A45" s="103" t="s">
        <v>163</v>
      </c>
      <c r="B45" s="104">
        <v>4153321.31</v>
      </c>
      <c r="C45" s="106"/>
      <c r="D45" s="105">
        <v>0</v>
      </c>
    </row>
    <row r="46" spans="1:4" x14ac:dyDescent="0.25">
      <c r="A46" s="103" t="s">
        <v>164</v>
      </c>
      <c r="B46" s="104">
        <v>117034.52</v>
      </c>
      <c r="C46" s="113"/>
      <c r="D46" s="105">
        <v>93943.26</v>
      </c>
    </row>
    <row r="49" spans="1:4" ht="6" customHeight="1" x14ac:dyDescent="0.25">
      <c r="A49" s="56"/>
      <c r="B49" s="56"/>
      <c r="C49" s="56"/>
      <c r="D49" s="56"/>
    </row>
    <row r="50" spans="1:4" ht="4.5" customHeight="1" x14ac:dyDescent="0.25"/>
    <row r="51" spans="1:4" x14ac:dyDescent="0.25">
      <c r="A51" s="62" t="s">
        <v>165</v>
      </c>
      <c r="D51" s="63" t="s">
        <v>166</v>
      </c>
    </row>
  </sheetData>
  <mergeCells count="6">
    <mergeCell ref="A11:D11"/>
    <mergeCell ref="A2:D2"/>
    <mergeCell ref="A3:D3"/>
    <mergeCell ref="A4:D4"/>
    <mergeCell ref="A5:D5"/>
    <mergeCell ref="A7:D7"/>
  </mergeCells>
  <pageMargins left="0.7" right="0.7" top="0.75" bottom="0.75" header="0.3" footer="0.3"/>
  <pageSetup scale="8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XFC61"/>
  <sheetViews>
    <sheetView showGridLines="0" zoomScaleNormal="100" workbookViewId="0">
      <selection activeCell="H1" sqref="H1:I1048576"/>
    </sheetView>
  </sheetViews>
  <sheetFormatPr baseColWidth="10" defaultColWidth="11.42578125" defaultRowHeight="15" x14ac:dyDescent="0.25"/>
  <cols>
    <col min="1" max="1" width="4.42578125" bestFit="1" customWidth="1"/>
    <col min="2" max="2" width="49.85546875" style="3" customWidth="1"/>
    <col min="3" max="3" width="15.28515625" customWidth="1"/>
    <col min="4" max="5" width="15.5703125" customWidth="1"/>
    <col min="6" max="7" width="17.140625" customWidth="1"/>
    <col min="8" max="9" width="14.140625" hidden="1" customWidth="1"/>
    <col min="10" max="10" width="15.28515625" customWidth="1"/>
    <col min="11" max="11" width="16.85546875" bestFit="1" customWidth="1"/>
    <col min="12" max="16384" width="11.42578125" style="6"/>
  </cols>
  <sheetData>
    <row r="2" spans="1:16383" s="2" customFormat="1" ht="12" customHeight="1" x14ac:dyDescent="0.3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16383" s="2" customFormat="1" ht="12" customHeight="1" x14ac:dyDescent="0.3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16383" s="2" customFormat="1" ht="12" customHeight="1" x14ac:dyDescent="0.3">
      <c r="A4" s="136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16383" s="2" customFormat="1" ht="12" customHeight="1" x14ac:dyDescent="0.3">
      <c r="A5" s="139" t="s">
        <v>129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16383" x14ac:dyDescent="0.25">
      <c r="C6" s="4"/>
      <c r="D6" s="4"/>
      <c r="E6" s="4"/>
      <c r="F6" s="4"/>
      <c r="G6" s="4"/>
      <c r="H6" s="51"/>
      <c r="I6" s="51"/>
      <c r="J6" s="4"/>
      <c r="K6" s="5"/>
    </row>
    <row r="7" spans="1:16383" ht="35.25" customHeight="1" x14ac:dyDescent="0.25">
      <c r="A7" s="142" t="s">
        <v>3</v>
      </c>
      <c r="B7" s="142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8</v>
      </c>
      <c r="I7" s="7" t="s">
        <v>9</v>
      </c>
      <c r="J7" s="7" t="s">
        <v>10</v>
      </c>
      <c r="K7" s="7" t="s">
        <v>11</v>
      </c>
    </row>
    <row r="8" spans="1:16383" ht="18" customHeight="1" x14ac:dyDescent="0.25">
      <c r="A8" s="8">
        <v>1000</v>
      </c>
      <c r="B8" s="9" t="s">
        <v>12</v>
      </c>
      <c r="C8" s="44">
        <f>SUM(C9:C14)</f>
        <v>430072740.22999996</v>
      </c>
      <c r="D8" s="44">
        <f>SUM(D9:D14)</f>
        <v>28606.32</v>
      </c>
      <c r="E8" s="54">
        <v>0</v>
      </c>
      <c r="F8" s="44">
        <f t="shared" ref="F8:K8" si="0">SUM(F9:F14)</f>
        <v>430101346.55000007</v>
      </c>
      <c r="G8" s="44">
        <f t="shared" si="0"/>
        <v>109452329.83999997</v>
      </c>
      <c r="H8" s="44">
        <f t="shared" si="0"/>
        <v>564816.06999999995</v>
      </c>
      <c r="I8" s="44">
        <f t="shared" si="0"/>
        <v>18469743.729999986</v>
      </c>
      <c r="J8" s="44">
        <f t="shared" si="0"/>
        <v>90417770.039999992</v>
      </c>
      <c r="K8" s="44">
        <f t="shared" si="0"/>
        <v>320649016.71000004</v>
      </c>
    </row>
    <row r="9" spans="1:16383" ht="18" customHeight="1" x14ac:dyDescent="0.3">
      <c r="A9" s="37">
        <v>1100</v>
      </c>
      <c r="B9" s="31" t="s">
        <v>16</v>
      </c>
      <c r="C9" s="36">
        <v>286056853.88</v>
      </c>
      <c r="D9" s="36">
        <v>0</v>
      </c>
      <c r="E9" s="36">
        <v>-4426721.2200000044</v>
      </c>
      <c r="F9" s="36">
        <v>281630132.66000003</v>
      </c>
      <c r="G9" s="36">
        <f>H9+I9+J9</f>
        <v>70861140.199999988</v>
      </c>
      <c r="H9" s="36">
        <v>0</v>
      </c>
      <c r="I9" s="36">
        <v>47532.130000000005</v>
      </c>
      <c r="J9" s="36">
        <v>70813608.069999993</v>
      </c>
      <c r="K9" s="36">
        <f>F9-G9</f>
        <v>210768992.46000004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  <c r="XEY9" s="10"/>
      <c r="XEZ9" s="10"/>
      <c r="XFA9" s="10"/>
      <c r="XFB9" s="10"/>
      <c r="XFC9" s="10"/>
    </row>
    <row r="10" spans="1:16383" ht="18" customHeight="1" x14ac:dyDescent="0.3">
      <c r="A10" s="37">
        <v>1300</v>
      </c>
      <c r="B10" s="31" t="s">
        <v>15</v>
      </c>
      <c r="C10" s="36">
        <v>78031621.86999999</v>
      </c>
      <c r="D10" s="36">
        <v>0</v>
      </c>
      <c r="E10" s="36">
        <v>-1641702.2099999993</v>
      </c>
      <c r="F10" s="36">
        <v>76389919.660000011</v>
      </c>
      <c r="G10" s="36">
        <f t="shared" ref="G10:G55" si="1">H10+I10+J10</f>
        <v>19784054.219999988</v>
      </c>
      <c r="H10" s="36">
        <v>0</v>
      </c>
      <c r="I10" s="36">
        <v>17037871.04999999</v>
      </c>
      <c r="J10" s="36">
        <v>2746183.1699999995</v>
      </c>
      <c r="K10" s="36">
        <f t="shared" ref="K10:K14" si="2">F10-G10</f>
        <v>56605865.440000027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  <c r="XEY10" s="10"/>
      <c r="XEZ10" s="10"/>
      <c r="XFA10" s="10"/>
      <c r="XFB10" s="10"/>
      <c r="XFC10" s="10"/>
    </row>
    <row r="11" spans="1:16383" ht="18" customHeight="1" x14ac:dyDescent="0.3">
      <c r="A11" s="37">
        <v>1400</v>
      </c>
      <c r="B11" s="31" t="s">
        <v>17</v>
      </c>
      <c r="C11" s="36">
        <v>28516733.219999995</v>
      </c>
      <c r="D11" s="36">
        <v>0</v>
      </c>
      <c r="E11" s="36">
        <v>-876740.41999999981</v>
      </c>
      <c r="F11" s="36">
        <v>27639992.800000004</v>
      </c>
      <c r="G11" s="36">
        <f t="shared" si="1"/>
        <v>9172543.5</v>
      </c>
      <c r="H11" s="36">
        <v>564816.06999999995</v>
      </c>
      <c r="I11" s="36">
        <v>1348587.9899999998</v>
      </c>
      <c r="J11" s="36">
        <v>7259139.4399999995</v>
      </c>
      <c r="K11" s="36">
        <f t="shared" si="2"/>
        <v>18467449.300000004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  <c r="XEY11" s="10"/>
      <c r="XEZ11" s="10"/>
      <c r="XFA11" s="10"/>
      <c r="XFB11" s="10"/>
      <c r="XFC11" s="10"/>
    </row>
    <row r="12" spans="1:16383" ht="18" customHeight="1" x14ac:dyDescent="0.3">
      <c r="A12" s="37">
        <v>1500</v>
      </c>
      <c r="B12" s="31" t="s">
        <v>13</v>
      </c>
      <c r="C12" s="36">
        <v>32796145.360000007</v>
      </c>
      <c r="D12" s="36">
        <v>28606.32</v>
      </c>
      <c r="E12" s="36">
        <v>87634.429999998683</v>
      </c>
      <c r="F12" s="36">
        <v>32912386.109999992</v>
      </c>
      <c r="G12" s="36">
        <f t="shared" si="1"/>
        <v>6996348.6099999985</v>
      </c>
      <c r="H12" s="36">
        <v>0</v>
      </c>
      <c r="I12" s="36">
        <v>35752.559999999998</v>
      </c>
      <c r="J12" s="36">
        <v>6960596.0499999989</v>
      </c>
      <c r="K12" s="36">
        <f t="shared" si="2"/>
        <v>25916037.499999993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  <c r="XEY12" s="10"/>
      <c r="XEZ12" s="10"/>
      <c r="XFA12" s="10"/>
      <c r="XFB12" s="10"/>
      <c r="XFC12" s="10"/>
    </row>
    <row r="13" spans="1:16383" ht="18" customHeight="1" x14ac:dyDescent="0.3">
      <c r="A13" s="37">
        <v>1600</v>
      </c>
      <c r="B13" s="31" t="s">
        <v>128</v>
      </c>
      <c r="C13" s="36">
        <v>0</v>
      </c>
      <c r="D13" s="36">
        <v>0</v>
      </c>
      <c r="E13" s="36">
        <v>8890672.0099999998</v>
      </c>
      <c r="F13" s="36">
        <v>8890672.0099999998</v>
      </c>
      <c r="G13" s="36">
        <f t="shared" si="1"/>
        <v>0</v>
      </c>
      <c r="H13" s="36">
        <v>0</v>
      </c>
      <c r="I13" s="36">
        <v>0</v>
      </c>
      <c r="J13" s="36">
        <v>0</v>
      </c>
      <c r="K13" s="36">
        <f t="shared" si="2"/>
        <v>8890672.0099999998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  <c r="XEX13" s="10"/>
      <c r="XEY13" s="10"/>
      <c r="XEZ13" s="10"/>
      <c r="XFA13" s="10"/>
      <c r="XFB13" s="10"/>
      <c r="XFC13" s="10"/>
    </row>
    <row r="14" spans="1:16383" ht="18" customHeight="1" x14ac:dyDescent="0.3">
      <c r="A14" s="37">
        <v>1700</v>
      </c>
      <c r="B14" s="31" t="s">
        <v>14</v>
      </c>
      <c r="C14" s="36">
        <v>4671385.8999999994</v>
      </c>
      <c r="D14" s="36">
        <v>0</v>
      </c>
      <c r="E14" s="36">
        <v>-2033142.59</v>
      </c>
      <c r="F14" s="36">
        <v>2638243.3099999996</v>
      </c>
      <c r="G14" s="36">
        <f t="shared" si="1"/>
        <v>2638243.3099999996</v>
      </c>
      <c r="H14" s="36">
        <v>0</v>
      </c>
      <c r="I14" s="36">
        <v>0</v>
      </c>
      <c r="J14" s="36">
        <v>2638243.3099999996</v>
      </c>
      <c r="K14" s="36">
        <f t="shared" si="2"/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  <c r="XEY14" s="10"/>
      <c r="XEZ14" s="10"/>
      <c r="XFA14" s="10"/>
      <c r="XFB14" s="10"/>
      <c r="XFC14" s="10"/>
    </row>
    <row r="15" spans="1:16383" ht="18" customHeight="1" x14ac:dyDescent="0.25">
      <c r="A15" s="8">
        <v>2000</v>
      </c>
      <c r="B15" s="9" t="s">
        <v>95</v>
      </c>
      <c r="C15" s="44">
        <f>SUM(C16:C24)</f>
        <v>65043564.810000002</v>
      </c>
      <c r="D15" s="44">
        <f t="shared" ref="D15:K15" si="3">SUM(D16:D24)</f>
        <v>931682.52</v>
      </c>
      <c r="E15" s="44">
        <f t="shared" si="3"/>
        <v>2099412.5199999996</v>
      </c>
      <c r="F15" s="44">
        <f t="shared" si="3"/>
        <v>68074659.850000009</v>
      </c>
      <c r="G15" s="44">
        <f t="shared" si="3"/>
        <v>10565633.4</v>
      </c>
      <c r="H15" s="44">
        <f t="shared" si="3"/>
        <v>467585.60000000003</v>
      </c>
      <c r="I15" s="44">
        <f t="shared" si="3"/>
        <v>576607.96</v>
      </c>
      <c r="J15" s="44">
        <f t="shared" si="3"/>
        <v>9521439.8400000017</v>
      </c>
      <c r="K15" s="44">
        <f t="shared" si="3"/>
        <v>57509026.450000003</v>
      </c>
    </row>
    <row r="16" spans="1:16383" ht="27" x14ac:dyDescent="0.3">
      <c r="A16" s="37">
        <v>2100</v>
      </c>
      <c r="B16" s="31" t="s">
        <v>21</v>
      </c>
      <c r="C16" s="36">
        <v>6321383</v>
      </c>
      <c r="D16" s="36">
        <v>148749.81</v>
      </c>
      <c r="E16" s="36">
        <v>-997091.69000000018</v>
      </c>
      <c r="F16" s="36">
        <v>5473041.120000001</v>
      </c>
      <c r="G16" s="36">
        <f t="shared" si="1"/>
        <v>877635.78000000038</v>
      </c>
      <c r="H16" s="36">
        <v>35672.550000000003</v>
      </c>
      <c r="I16" s="36">
        <v>31983.35</v>
      </c>
      <c r="J16" s="36">
        <v>809979.88000000035</v>
      </c>
      <c r="K16" s="36">
        <f t="shared" ref="K16:K53" si="4">F16-G16</f>
        <v>4595405.3400000008</v>
      </c>
    </row>
    <row r="17" spans="1:11" ht="18" customHeight="1" x14ac:dyDescent="0.3">
      <c r="A17" s="37">
        <v>2200</v>
      </c>
      <c r="B17" s="31" t="s">
        <v>18</v>
      </c>
      <c r="C17" s="36">
        <v>902990</v>
      </c>
      <c r="D17" s="36">
        <v>0</v>
      </c>
      <c r="E17" s="36">
        <v>-40357.15</v>
      </c>
      <c r="F17" s="36">
        <v>862632.85</v>
      </c>
      <c r="G17" s="36">
        <f t="shared" si="1"/>
        <v>120772.23</v>
      </c>
      <c r="H17" s="36">
        <v>2488.1999999999998</v>
      </c>
      <c r="I17" s="36">
        <v>10302.17</v>
      </c>
      <c r="J17" s="36">
        <v>107981.86</v>
      </c>
      <c r="K17" s="36">
        <f t="shared" si="4"/>
        <v>741860.62</v>
      </c>
    </row>
    <row r="18" spans="1:11" ht="18" customHeight="1" x14ac:dyDescent="0.3">
      <c r="A18" s="37">
        <v>2300</v>
      </c>
      <c r="B18" s="31" t="s">
        <v>24</v>
      </c>
      <c r="C18" s="36">
        <v>12841</v>
      </c>
      <c r="D18" s="36">
        <v>0</v>
      </c>
      <c r="E18" s="36">
        <v>12279</v>
      </c>
      <c r="F18" s="36">
        <v>25120</v>
      </c>
      <c r="G18" s="36">
        <f t="shared" si="1"/>
        <v>14019.88</v>
      </c>
      <c r="H18" s="36">
        <v>0</v>
      </c>
      <c r="I18" s="36">
        <v>13940.88</v>
      </c>
      <c r="J18" s="36">
        <v>79</v>
      </c>
      <c r="K18" s="36">
        <f t="shared" si="4"/>
        <v>11100.12</v>
      </c>
    </row>
    <row r="19" spans="1:11" ht="18" customHeight="1" x14ac:dyDescent="0.3">
      <c r="A19" s="37">
        <v>2400</v>
      </c>
      <c r="B19" s="31" t="s">
        <v>22</v>
      </c>
      <c r="C19" s="36">
        <v>14021045.810000001</v>
      </c>
      <c r="D19" s="36">
        <v>5421.3600000000006</v>
      </c>
      <c r="E19" s="36">
        <v>569107.41999999993</v>
      </c>
      <c r="F19" s="36">
        <v>14595574.590000002</v>
      </c>
      <c r="G19" s="36">
        <f t="shared" si="1"/>
        <v>1364447.8</v>
      </c>
      <c r="H19" s="36">
        <v>333621.8</v>
      </c>
      <c r="I19" s="36">
        <v>394851.24</v>
      </c>
      <c r="J19" s="36">
        <v>635974.76</v>
      </c>
      <c r="K19" s="36">
        <f t="shared" si="4"/>
        <v>13231126.790000001</v>
      </c>
    </row>
    <row r="20" spans="1:11" ht="18" customHeight="1" x14ac:dyDescent="0.3">
      <c r="A20" s="37">
        <v>2500</v>
      </c>
      <c r="B20" s="31" t="s">
        <v>25</v>
      </c>
      <c r="C20" s="36">
        <v>1609191</v>
      </c>
      <c r="D20" s="36">
        <v>117737.5</v>
      </c>
      <c r="E20" s="36">
        <v>3312.5499999999847</v>
      </c>
      <c r="F20" s="36">
        <v>1730241.05</v>
      </c>
      <c r="G20" s="36">
        <f t="shared" si="1"/>
        <v>143481.68</v>
      </c>
      <c r="H20" s="36">
        <v>9845.64</v>
      </c>
      <c r="I20" s="36">
        <v>43988.82</v>
      </c>
      <c r="J20" s="36">
        <v>89647.22</v>
      </c>
      <c r="K20" s="36">
        <f t="shared" si="4"/>
        <v>1586759.37</v>
      </c>
    </row>
    <row r="21" spans="1:11" ht="18" customHeight="1" x14ac:dyDescent="0.3">
      <c r="A21" s="37">
        <v>2600</v>
      </c>
      <c r="B21" s="31" t="s">
        <v>19</v>
      </c>
      <c r="C21" s="36">
        <v>25343568</v>
      </c>
      <c r="D21" s="36">
        <v>0</v>
      </c>
      <c r="E21" s="36">
        <v>1013383.98</v>
      </c>
      <c r="F21" s="36">
        <v>26356951.98</v>
      </c>
      <c r="G21" s="36">
        <f t="shared" si="1"/>
        <v>6940342.4500000002</v>
      </c>
      <c r="H21" s="36">
        <v>0</v>
      </c>
      <c r="I21" s="36">
        <v>5862.64</v>
      </c>
      <c r="J21" s="36">
        <v>6934479.8100000005</v>
      </c>
      <c r="K21" s="36">
        <f t="shared" si="4"/>
        <v>19416609.530000001</v>
      </c>
    </row>
    <row r="22" spans="1:11" ht="27" x14ac:dyDescent="0.3">
      <c r="A22" s="37">
        <v>2700</v>
      </c>
      <c r="B22" s="31" t="s">
        <v>26</v>
      </c>
      <c r="C22" s="36">
        <v>9613578</v>
      </c>
      <c r="D22" s="36">
        <v>0</v>
      </c>
      <c r="E22" s="36">
        <v>27998.229999999981</v>
      </c>
      <c r="F22" s="36">
        <v>9641576.2300000004</v>
      </c>
      <c r="G22" s="36">
        <f t="shared" si="1"/>
        <v>201104.22999999998</v>
      </c>
      <c r="H22" s="36">
        <v>0</v>
      </c>
      <c r="I22" s="36">
        <v>31176.16</v>
      </c>
      <c r="J22" s="36">
        <v>169928.06999999998</v>
      </c>
      <c r="K22" s="36">
        <f t="shared" si="4"/>
        <v>9440472</v>
      </c>
    </row>
    <row r="23" spans="1:11" ht="18" customHeight="1" x14ac:dyDescent="0.3">
      <c r="A23" s="37">
        <v>2800</v>
      </c>
      <c r="B23" s="31" t="s">
        <v>23</v>
      </c>
      <c r="C23" s="36">
        <v>0</v>
      </c>
      <c r="D23" s="36">
        <v>0</v>
      </c>
      <c r="E23" s="36">
        <v>0</v>
      </c>
      <c r="F23" s="36">
        <v>0</v>
      </c>
      <c r="G23" s="36">
        <f t="shared" si="1"/>
        <v>0</v>
      </c>
      <c r="H23" s="36">
        <v>0</v>
      </c>
      <c r="I23" s="36">
        <v>0</v>
      </c>
      <c r="J23" s="36">
        <v>0</v>
      </c>
      <c r="K23" s="36">
        <f t="shared" si="4"/>
        <v>0</v>
      </c>
    </row>
    <row r="24" spans="1:11" ht="18" customHeight="1" x14ac:dyDescent="0.3">
      <c r="A24" s="37">
        <v>2900</v>
      </c>
      <c r="B24" s="31" t="s">
        <v>20</v>
      </c>
      <c r="C24" s="36">
        <v>7218968</v>
      </c>
      <c r="D24" s="36">
        <v>659773.85000000009</v>
      </c>
      <c r="E24" s="36">
        <v>1510780.18</v>
      </c>
      <c r="F24" s="36">
        <v>9389522.0299999993</v>
      </c>
      <c r="G24" s="36">
        <f t="shared" si="1"/>
        <v>903829.34999999986</v>
      </c>
      <c r="H24" s="36">
        <v>85957.410000000033</v>
      </c>
      <c r="I24" s="36">
        <v>44502.700000000004</v>
      </c>
      <c r="J24" s="36">
        <v>773369.23999999987</v>
      </c>
      <c r="K24" s="36">
        <f t="shared" si="4"/>
        <v>8485692.6799999997</v>
      </c>
    </row>
    <row r="25" spans="1:11" ht="18" customHeight="1" x14ac:dyDescent="0.25">
      <c r="A25" s="8">
        <v>3000</v>
      </c>
      <c r="B25" s="9" t="s">
        <v>27</v>
      </c>
      <c r="C25" s="44">
        <f>SUM(C26:C34)</f>
        <v>325910490.95999998</v>
      </c>
      <c r="D25" s="44">
        <f t="shared" ref="D25:K25" si="5">SUM(D26:D34)</f>
        <v>20866093.639999997</v>
      </c>
      <c r="E25" s="44">
        <f t="shared" si="5"/>
        <v>34909423.82</v>
      </c>
      <c r="F25" s="44">
        <f t="shared" si="5"/>
        <v>381686008.42000002</v>
      </c>
      <c r="G25" s="44">
        <f t="shared" si="5"/>
        <v>78577571.209999993</v>
      </c>
      <c r="H25" s="44">
        <f t="shared" si="5"/>
        <v>4231869.68</v>
      </c>
      <c r="I25" s="44">
        <f t="shared" si="5"/>
        <v>6054273.9199999999</v>
      </c>
      <c r="J25" s="44">
        <f t="shared" si="5"/>
        <v>68291427.610000014</v>
      </c>
      <c r="K25" s="44">
        <f t="shared" si="5"/>
        <v>303108437.21000004</v>
      </c>
    </row>
    <row r="26" spans="1:11" ht="18" customHeight="1" x14ac:dyDescent="0.3">
      <c r="A26" s="37">
        <v>3100</v>
      </c>
      <c r="B26" s="31" t="s">
        <v>29</v>
      </c>
      <c r="C26" s="36">
        <v>32160267</v>
      </c>
      <c r="D26" s="36">
        <v>0</v>
      </c>
      <c r="E26" s="36">
        <v>-210973.9</v>
      </c>
      <c r="F26" s="36">
        <v>31949293.100000001</v>
      </c>
      <c r="G26" s="36">
        <f t="shared" si="1"/>
        <v>1983963.73</v>
      </c>
      <c r="H26" s="36">
        <v>5388.71</v>
      </c>
      <c r="I26" s="36">
        <v>110304</v>
      </c>
      <c r="J26" s="36">
        <v>1868271.02</v>
      </c>
      <c r="K26" s="36">
        <f>F26-G26</f>
        <v>29965329.370000001</v>
      </c>
    </row>
    <row r="27" spans="1:11" ht="18" customHeight="1" x14ac:dyDescent="0.3">
      <c r="A27" s="37">
        <v>3200</v>
      </c>
      <c r="B27" s="31" t="s">
        <v>30</v>
      </c>
      <c r="C27" s="36">
        <v>33144624</v>
      </c>
      <c r="D27" s="36">
        <v>0</v>
      </c>
      <c r="E27" s="36">
        <v>344950.35000000003</v>
      </c>
      <c r="F27" s="36">
        <v>33489574.350000001</v>
      </c>
      <c r="G27" s="36">
        <f t="shared" si="1"/>
        <v>7687715.79</v>
      </c>
      <c r="H27" s="36">
        <v>97092</v>
      </c>
      <c r="I27" s="36">
        <v>245000.25</v>
      </c>
      <c r="J27" s="36">
        <v>7345623.54</v>
      </c>
      <c r="K27" s="36">
        <f t="shared" ref="K27:K34" si="6">F27-G27</f>
        <v>25801858.560000002</v>
      </c>
    </row>
    <row r="28" spans="1:11" ht="18" customHeight="1" x14ac:dyDescent="0.3">
      <c r="A28" s="37">
        <v>3300</v>
      </c>
      <c r="B28" s="31" t="s">
        <v>36</v>
      </c>
      <c r="C28" s="36">
        <v>74242099</v>
      </c>
      <c r="D28" s="36">
        <v>9604399.9199999981</v>
      </c>
      <c r="E28" s="36">
        <v>32200793.789999995</v>
      </c>
      <c r="F28" s="36">
        <v>116047292.71000004</v>
      </c>
      <c r="G28" s="36">
        <f t="shared" si="1"/>
        <v>20913203.319999997</v>
      </c>
      <c r="H28" s="36">
        <v>129933.75</v>
      </c>
      <c r="I28" s="36">
        <v>156782.22</v>
      </c>
      <c r="J28" s="36">
        <v>20626487.349999998</v>
      </c>
      <c r="K28" s="36">
        <f t="shared" si="6"/>
        <v>95134089.390000045</v>
      </c>
    </row>
    <row r="29" spans="1:11" ht="15.75" x14ac:dyDescent="0.3">
      <c r="A29" s="37">
        <v>3400</v>
      </c>
      <c r="B29" s="31" t="s">
        <v>34</v>
      </c>
      <c r="C29" s="36">
        <v>13446600</v>
      </c>
      <c r="D29" s="36">
        <v>1078495.82</v>
      </c>
      <c r="E29" s="36">
        <v>4941501.59</v>
      </c>
      <c r="F29" s="36">
        <v>19466597.41</v>
      </c>
      <c r="G29" s="36">
        <f t="shared" si="1"/>
        <v>8640345.4800000004</v>
      </c>
      <c r="H29" s="36">
        <v>1113020</v>
      </c>
      <c r="I29" s="36">
        <v>3090820</v>
      </c>
      <c r="J29" s="36">
        <v>4436505.4800000004</v>
      </c>
      <c r="K29" s="36">
        <f t="shared" si="6"/>
        <v>10826251.93</v>
      </c>
    </row>
    <row r="30" spans="1:11" ht="27" x14ac:dyDescent="0.3">
      <c r="A30" s="37">
        <v>3500</v>
      </c>
      <c r="B30" s="31" t="s">
        <v>32</v>
      </c>
      <c r="C30" s="36">
        <v>72968035</v>
      </c>
      <c r="D30" s="36">
        <v>9910217.4299999997</v>
      </c>
      <c r="E30" s="36">
        <v>193795.33999999997</v>
      </c>
      <c r="F30" s="36">
        <v>83072047.769999996</v>
      </c>
      <c r="G30" s="36">
        <f t="shared" si="1"/>
        <v>12455954.620000001</v>
      </c>
      <c r="H30" s="36">
        <v>105084.98</v>
      </c>
      <c r="I30" s="36">
        <v>1185092.77</v>
      </c>
      <c r="J30" s="36">
        <v>11165776.870000001</v>
      </c>
      <c r="K30" s="36">
        <f t="shared" si="6"/>
        <v>70616093.149999991</v>
      </c>
    </row>
    <row r="31" spans="1:11" ht="18" customHeight="1" x14ac:dyDescent="0.3">
      <c r="A31" s="37">
        <v>3600</v>
      </c>
      <c r="B31" s="31" t="s">
        <v>31</v>
      </c>
      <c r="C31" s="36">
        <v>8994500</v>
      </c>
      <c r="D31" s="36">
        <v>0</v>
      </c>
      <c r="E31" s="36">
        <v>3881161</v>
      </c>
      <c r="F31" s="36">
        <v>12875661</v>
      </c>
      <c r="G31" s="36">
        <f t="shared" si="1"/>
        <v>1467521.78</v>
      </c>
      <c r="H31" s="36">
        <v>301600</v>
      </c>
      <c r="I31" s="36">
        <v>52200</v>
      </c>
      <c r="J31" s="36">
        <v>1113721.78</v>
      </c>
      <c r="K31" s="36">
        <f t="shared" si="6"/>
        <v>11408139.220000001</v>
      </c>
    </row>
    <row r="32" spans="1:11" ht="18" customHeight="1" x14ac:dyDescent="0.3">
      <c r="A32" s="37">
        <v>3700</v>
      </c>
      <c r="B32" s="31" t="s">
        <v>33</v>
      </c>
      <c r="C32" s="36">
        <v>2345066</v>
      </c>
      <c r="D32" s="36">
        <v>42200.47</v>
      </c>
      <c r="E32" s="36">
        <v>-161322.82</v>
      </c>
      <c r="F32" s="36">
        <v>2225943.6500000004</v>
      </c>
      <c r="G32" s="36">
        <f t="shared" si="1"/>
        <v>85679.9</v>
      </c>
      <c r="H32" s="36">
        <v>0</v>
      </c>
      <c r="I32" s="36">
        <v>1328</v>
      </c>
      <c r="J32" s="36">
        <v>84351.9</v>
      </c>
      <c r="K32" s="36">
        <f t="shared" si="6"/>
        <v>2140263.7500000005</v>
      </c>
    </row>
    <row r="33" spans="1:11" ht="18" customHeight="1" x14ac:dyDescent="0.3">
      <c r="A33" s="37">
        <v>3800</v>
      </c>
      <c r="B33" s="31" t="s">
        <v>35</v>
      </c>
      <c r="C33" s="36">
        <v>14007559</v>
      </c>
      <c r="D33" s="36">
        <v>3654</v>
      </c>
      <c r="E33" s="36">
        <v>828887.86</v>
      </c>
      <c r="F33" s="36">
        <v>14840100.859999999</v>
      </c>
      <c r="G33" s="36">
        <f t="shared" si="1"/>
        <v>2615717.73</v>
      </c>
      <c r="H33" s="36">
        <v>432492.64</v>
      </c>
      <c r="I33" s="36">
        <v>600908.5199999999</v>
      </c>
      <c r="J33" s="36">
        <v>1582316.57</v>
      </c>
      <c r="K33" s="36">
        <f t="shared" si="6"/>
        <v>12224383.129999999</v>
      </c>
    </row>
    <row r="34" spans="1:11" ht="18" customHeight="1" x14ac:dyDescent="0.3">
      <c r="A34" s="37">
        <v>3900</v>
      </c>
      <c r="B34" s="31" t="s">
        <v>28</v>
      </c>
      <c r="C34" s="36">
        <v>74601740.959999964</v>
      </c>
      <c r="D34" s="36">
        <v>227126</v>
      </c>
      <c r="E34" s="36">
        <v>-7109369.3899999978</v>
      </c>
      <c r="F34" s="36">
        <v>67719497.569999978</v>
      </c>
      <c r="G34" s="36">
        <f t="shared" si="1"/>
        <v>22727468.859999999</v>
      </c>
      <c r="H34" s="36">
        <v>2047257.6000000001</v>
      </c>
      <c r="I34" s="36">
        <v>611838.15999999992</v>
      </c>
      <c r="J34" s="36">
        <v>20068373.100000001</v>
      </c>
      <c r="K34" s="36">
        <f t="shared" si="6"/>
        <v>44992028.709999979</v>
      </c>
    </row>
    <row r="35" spans="1:11" x14ac:dyDescent="0.25">
      <c r="A35" s="8">
        <v>4000</v>
      </c>
      <c r="B35" s="9" t="s">
        <v>37</v>
      </c>
      <c r="C35" s="44">
        <f>SUM(C36:C40)</f>
        <v>87167644</v>
      </c>
      <c r="D35" s="44">
        <f t="shared" ref="D35:K35" si="7">SUM(D36:D40)</f>
        <v>5000000</v>
      </c>
      <c r="E35" s="44">
        <f t="shared" si="7"/>
        <v>49542.350000000093</v>
      </c>
      <c r="F35" s="44">
        <f t="shared" si="7"/>
        <v>92217186.349999994</v>
      </c>
      <c r="G35" s="44">
        <f t="shared" si="7"/>
        <v>37894384.759999998</v>
      </c>
      <c r="H35" s="44">
        <f t="shared" si="7"/>
        <v>231750</v>
      </c>
      <c r="I35" s="44">
        <f t="shared" si="7"/>
        <v>545985.67999999993</v>
      </c>
      <c r="J35" s="44">
        <f t="shared" si="7"/>
        <v>37116649.079999998</v>
      </c>
      <c r="K35" s="44">
        <f t="shared" si="7"/>
        <v>54322801.590000004</v>
      </c>
    </row>
    <row r="36" spans="1:11" ht="15.75" x14ac:dyDescent="0.3">
      <c r="A36" s="37">
        <v>4100</v>
      </c>
      <c r="B36" s="31" t="s">
        <v>84</v>
      </c>
      <c r="C36" s="36">
        <v>35706944</v>
      </c>
      <c r="D36" s="36">
        <v>0</v>
      </c>
      <c r="E36" s="36">
        <v>0</v>
      </c>
      <c r="F36" s="36">
        <v>35706944</v>
      </c>
      <c r="G36" s="36">
        <f t="shared" si="1"/>
        <v>8609881.3000000007</v>
      </c>
      <c r="H36" s="36">
        <v>0</v>
      </c>
      <c r="I36" s="36">
        <v>0</v>
      </c>
      <c r="J36" s="36">
        <v>8609881.3000000007</v>
      </c>
      <c r="K36" s="36">
        <f t="shared" si="4"/>
        <v>27097062.699999999</v>
      </c>
    </row>
    <row r="37" spans="1:11" ht="15.75" x14ac:dyDescent="0.3">
      <c r="A37" s="37">
        <v>4300</v>
      </c>
      <c r="B37" s="31" t="s">
        <v>85</v>
      </c>
      <c r="C37" s="36">
        <v>7266000</v>
      </c>
      <c r="D37" s="36">
        <v>0</v>
      </c>
      <c r="E37" s="36">
        <v>50000</v>
      </c>
      <c r="F37" s="36">
        <v>7316000</v>
      </c>
      <c r="G37" s="36">
        <f t="shared" si="1"/>
        <v>5024958.13</v>
      </c>
      <c r="H37" s="36">
        <v>0</v>
      </c>
      <c r="I37" s="36">
        <v>0</v>
      </c>
      <c r="J37" s="36">
        <v>5024958.13</v>
      </c>
      <c r="K37" s="36">
        <f t="shared" si="4"/>
        <v>2291041.87</v>
      </c>
    </row>
    <row r="38" spans="1:11" ht="15.75" x14ac:dyDescent="0.3">
      <c r="A38" s="37">
        <v>4400</v>
      </c>
      <c r="B38" s="31" t="s">
        <v>86</v>
      </c>
      <c r="C38" s="36">
        <v>33412459</v>
      </c>
      <c r="D38" s="36">
        <v>5000000</v>
      </c>
      <c r="E38" s="36">
        <v>4542.3500000000931</v>
      </c>
      <c r="F38" s="36">
        <v>38417001.350000001</v>
      </c>
      <c r="G38" s="36">
        <f t="shared" si="1"/>
        <v>22294405.079999998</v>
      </c>
      <c r="H38" s="36">
        <v>231750</v>
      </c>
      <c r="I38" s="36">
        <v>242119.08</v>
      </c>
      <c r="J38" s="36">
        <v>21820536</v>
      </c>
      <c r="K38" s="36">
        <f t="shared" si="4"/>
        <v>16122596.270000003</v>
      </c>
    </row>
    <row r="39" spans="1:11" ht="15.75" x14ac:dyDescent="0.3">
      <c r="A39" s="37">
        <v>4500</v>
      </c>
      <c r="B39" s="31" t="s">
        <v>48</v>
      </c>
      <c r="C39" s="36">
        <v>10752241</v>
      </c>
      <c r="D39" s="36">
        <v>0</v>
      </c>
      <c r="E39" s="36">
        <v>0</v>
      </c>
      <c r="F39" s="36">
        <v>10752241</v>
      </c>
      <c r="G39" s="36">
        <f t="shared" si="1"/>
        <v>1965140.25</v>
      </c>
      <c r="H39" s="36">
        <v>0</v>
      </c>
      <c r="I39" s="36">
        <v>303866.59999999998</v>
      </c>
      <c r="J39" s="36">
        <v>1661273.65</v>
      </c>
      <c r="K39" s="36">
        <f t="shared" si="4"/>
        <v>8787100.75</v>
      </c>
    </row>
    <row r="40" spans="1:11" ht="15.75" x14ac:dyDescent="0.3">
      <c r="A40" s="37">
        <v>4800</v>
      </c>
      <c r="B40" s="31" t="s">
        <v>38</v>
      </c>
      <c r="C40" s="36">
        <v>30000</v>
      </c>
      <c r="D40" s="36">
        <v>0</v>
      </c>
      <c r="E40" s="36">
        <v>-5000</v>
      </c>
      <c r="F40" s="36">
        <v>25000</v>
      </c>
      <c r="G40" s="36">
        <f t="shared" si="1"/>
        <v>0</v>
      </c>
      <c r="H40" s="36">
        <v>0</v>
      </c>
      <c r="I40" s="36">
        <v>0</v>
      </c>
      <c r="J40" s="36">
        <v>0</v>
      </c>
      <c r="K40" s="36">
        <f t="shared" si="4"/>
        <v>25000</v>
      </c>
    </row>
    <row r="41" spans="1:11" x14ac:dyDescent="0.25">
      <c r="A41" s="8">
        <v>5000</v>
      </c>
      <c r="B41" s="9" t="s">
        <v>96</v>
      </c>
      <c r="C41" s="44">
        <f t="shared" ref="C41:K41" si="8">SUM(C42:C48)</f>
        <v>33643614</v>
      </c>
      <c r="D41" s="44">
        <f t="shared" si="8"/>
        <v>5276014.6500000004</v>
      </c>
      <c r="E41" s="44">
        <f t="shared" si="8"/>
        <v>22856125.450000003</v>
      </c>
      <c r="F41" s="44">
        <f t="shared" si="8"/>
        <v>61775754.100000001</v>
      </c>
      <c r="G41" s="44">
        <f t="shared" si="8"/>
        <v>16187562.6</v>
      </c>
      <c r="H41" s="44">
        <f t="shared" si="8"/>
        <v>677639.29999999993</v>
      </c>
      <c r="I41" s="44">
        <f t="shared" si="8"/>
        <v>13510471.280000001</v>
      </c>
      <c r="J41" s="44">
        <f t="shared" si="8"/>
        <v>1999452.0199999998</v>
      </c>
      <c r="K41" s="44">
        <f t="shared" si="8"/>
        <v>45588191.5</v>
      </c>
    </row>
    <row r="42" spans="1:11" ht="15.75" x14ac:dyDescent="0.3">
      <c r="A42" s="37">
        <v>5100</v>
      </c>
      <c r="B42" s="31" t="s">
        <v>87</v>
      </c>
      <c r="C42" s="36">
        <v>5311392</v>
      </c>
      <c r="D42" s="36">
        <v>1209474.33</v>
      </c>
      <c r="E42" s="36">
        <v>957555.14000000013</v>
      </c>
      <c r="F42" s="36">
        <v>7478421.4700000007</v>
      </c>
      <c r="G42" s="36">
        <f t="shared" si="1"/>
        <v>959892.13</v>
      </c>
      <c r="H42" s="36">
        <v>638746.47</v>
      </c>
      <c r="I42" s="36">
        <v>0</v>
      </c>
      <c r="J42" s="36">
        <v>321145.66000000003</v>
      </c>
      <c r="K42" s="36">
        <f t="shared" si="4"/>
        <v>6518529.3400000008</v>
      </c>
    </row>
    <row r="43" spans="1:11" ht="15.75" x14ac:dyDescent="0.3">
      <c r="A43" s="37">
        <v>5200</v>
      </c>
      <c r="B43" s="31" t="s">
        <v>88</v>
      </c>
      <c r="C43" s="36">
        <v>4986957</v>
      </c>
      <c r="D43" s="36">
        <v>0</v>
      </c>
      <c r="E43" s="36">
        <v>836869.5</v>
      </c>
      <c r="F43" s="36">
        <v>5823826.5</v>
      </c>
      <c r="G43" s="36">
        <f t="shared" si="1"/>
        <v>288332.5</v>
      </c>
      <c r="H43" s="36">
        <v>0</v>
      </c>
      <c r="I43" s="36">
        <v>138040</v>
      </c>
      <c r="J43" s="36">
        <v>150292.5</v>
      </c>
      <c r="K43" s="36">
        <f t="shared" si="4"/>
        <v>5535494</v>
      </c>
    </row>
    <row r="44" spans="1:11" ht="15.75" x14ac:dyDescent="0.3">
      <c r="A44" s="37">
        <v>5300</v>
      </c>
      <c r="B44" s="31" t="s">
        <v>124</v>
      </c>
      <c r="C44" s="36">
        <v>412140</v>
      </c>
      <c r="D44" s="36">
        <v>0</v>
      </c>
      <c r="E44" s="36">
        <v>-14560</v>
      </c>
      <c r="F44" s="36">
        <v>397580</v>
      </c>
      <c r="G44" s="36">
        <f t="shared" si="1"/>
        <v>10440</v>
      </c>
      <c r="H44" s="36">
        <v>0</v>
      </c>
      <c r="I44" s="36">
        <v>0</v>
      </c>
      <c r="J44" s="36">
        <v>10440</v>
      </c>
      <c r="K44" s="36">
        <f t="shared" si="4"/>
        <v>387140</v>
      </c>
    </row>
    <row r="45" spans="1:11" ht="15.75" x14ac:dyDescent="0.3">
      <c r="A45" s="37">
        <v>5400</v>
      </c>
      <c r="B45" s="31" t="s">
        <v>89</v>
      </c>
      <c r="C45" s="36">
        <v>3226000</v>
      </c>
      <c r="D45" s="36">
        <v>2284097.37</v>
      </c>
      <c r="E45" s="36">
        <v>1477227.25</v>
      </c>
      <c r="F45" s="36">
        <v>6987324.6200000001</v>
      </c>
      <c r="G45" s="36">
        <f t="shared" si="1"/>
        <v>3345272.96</v>
      </c>
      <c r="H45" s="36">
        <v>0</v>
      </c>
      <c r="I45" s="36">
        <v>2113123.2800000003</v>
      </c>
      <c r="J45" s="36">
        <v>1232149.68</v>
      </c>
      <c r="K45" s="36">
        <f t="shared" si="4"/>
        <v>3642051.66</v>
      </c>
    </row>
    <row r="46" spans="1:11" ht="15.75" x14ac:dyDescent="0.3">
      <c r="A46" s="37">
        <v>5500</v>
      </c>
      <c r="B46" s="31" t="s">
        <v>40</v>
      </c>
      <c r="C46" s="36">
        <v>542000</v>
      </c>
      <c r="D46" s="36">
        <v>0</v>
      </c>
      <c r="E46" s="36">
        <v>11259308</v>
      </c>
      <c r="F46" s="36">
        <v>11801308</v>
      </c>
      <c r="G46" s="36">
        <f t="shared" si="1"/>
        <v>11259308</v>
      </c>
      <c r="H46" s="36">
        <v>0</v>
      </c>
      <c r="I46" s="36">
        <v>11259308</v>
      </c>
      <c r="J46" s="36">
        <v>0</v>
      </c>
      <c r="K46" s="36">
        <f t="shared" si="4"/>
        <v>542000</v>
      </c>
    </row>
    <row r="47" spans="1:11" ht="15.75" x14ac:dyDescent="0.3">
      <c r="A47" s="37">
        <v>5600</v>
      </c>
      <c r="B47" s="31" t="s">
        <v>90</v>
      </c>
      <c r="C47" s="36">
        <v>8315966</v>
      </c>
      <c r="D47" s="36">
        <v>0</v>
      </c>
      <c r="E47" s="36">
        <v>517630.31</v>
      </c>
      <c r="F47" s="36">
        <v>8833596.3099999987</v>
      </c>
      <c r="G47" s="36">
        <f t="shared" si="1"/>
        <v>218460.83000000002</v>
      </c>
      <c r="H47" s="36">
        <v>38892.83</v>
      </c>
      <c r="I47" s="36">
        <v>0</v>
      </c>
      <c r="J47" s="36">
        <v>179568</v>
      </c>
      <c r="K47" s="36">
        <f t="shared" si="4"/>
        <v>8615135.4799999986</v>
      </c>
    </row>
    <row r="48" spans="1:11" ht="15.75" x14ac:dyDescent="0.3">
      <c r="A48" s="37">
        <v>5900</v>
      </c>
      <c r="B48" s="31" t="s">
        <v>91</v>
      </c>
      <c r="C48" s="36">
        <v>10849159</v>
      </c>
      <c r="D48" s="36">
        <v>1782442.9500000002</v>
      </c>
      <c r="E48" s="36">
        <v>7822095.25</v>
      </c>
      <c r="F48" s="36">
        <v>20453697.200000003</v>
      </c>
      <c r="G48" s="36">
        <f t="shared" si="1"/>
        <v>105856.18</v>
      </c>
      <c r="H48" s="36">
        <v>0</v>
      </c>
      <c r="I48" s="36">
        <v>0</v>
      </c>
      <c r="J48" s="36">
        <v>105856.18</v>
      </c>
      <c r="K48" s="36">
        <f t="shared" si="4"/>
        <v>20347841.020000003</v>
      </c>
    </row>
    <row r="49" spans="1:11" ht="18" customHeight="1" x14ac:dyDescent="0.25">
      <c r="A49" s="8">
        <v>6000</v>
      </c>
      <c r="B49" s="9" t="s">
        <v>97</v>
      </c>
      <c r="C49" s="44">
        <f t="shared" ref="C49:K49" si="9">SUM(C50:C50)</f>
        <v>145148604</v>
      </c>
      <c r="D49" s="44">
        <f t="shared" si="9"/>
        <v>360375281.43000007</v>
      </c>
      <c r="E49" s="44">
        <f t="shared" si="9"/>
        <v>-46603342.140000001</v>
      </c>
      <c r="F49" s="44">
        <f t="shared" si="9"/>
        <v>458920543.29000002</v>
      </c>
      <c r="G49" s="44">
        <f t="shared" si="9"/>
        <v>82228860.779999971</v>
      </c>
      <c r="H49" s="44">
        <f t="shared" si="9"/>
        <v>1695807.66</v>
      </c>
      <c r="I49" s="44">
        <f t="shared" si="9"/>
        <v>575829.97999999986</v>
      </c>
      <c r="J49" s="44">
        <f t="shared" si="9"/>
        <v>79957223.139999971</v>
      </c>
      <c r="K49" s="44">
        <f t="shared" si="9"/>
        <v>376691682.51000005</v>
      </c>
    </row>
    <row r="50" spans="1:11" ht="18" customHeight="1" x14ac:dyDescent="0.3">
      <c r="A50" s="37">
        <v>6100</v>
      </c>
      <c r="B50" s="31" t="s">
        <v>41</v>
      </c>
      <c r="C50" s="36">
        <v>145148604</v>
      </c>
      <c r="D50" s="36">
        <v>360375281.43000007</v>
      </c>
      <c r="E50" s="36">
        <v>-46603342.140000001</v>
      </c>
      <c r="F50" s="36">
        <v>458920543.29000002</v>
      </c>
      <c r="G50" s="36">
        <f t="shared" si="1"/>
        <v>82228860.779999971</v>
      </c>
      <c r="H50" s="36">
        <v>1695807.66</v>
      </c>
      <c r="I50" s="36">
        <v>575829.97999999986</v>
      </c>
      <c r="J50" s="36">
        <v>79957223.139999971</v>
      </c>
      <c r="K50" s="36">
        <f t="shared" si="4"/>
        <v>376691682.51000005</v>
      </c>
    </row>
    <row r="51" spans="1:11" ht="18" customHeight="1" x14ac:dyDescent="0.25">
      <c r="A51" s="8">
        <v>9000</v>
      </c>
      <c r="B51" s="9" t="s">
        <v>98</v>
      </c>
      <c r="C51" s="44">
        <f t="shared" ref="C51:K51" si="10">SUM(C52:C55)</f>
        <v>16000000</v>
      </c>
      <c r="D51" s="44">
        <f t="shared" si="10"/>
        <v>57482494.049999997</v>
      </c>
      <c r="E51" s="44">
        <f t="shared" si="10"/>
        <v>-13311162</v>
      </c>
      <c r="F51" s="44">
        <f t="shared" si="10"/>
        <v>60171332.04999999</v>
      </c>
      <c r="G51" s="44">
        <f t="shared" si="10"/>
        <v>32786111.169999994</v>
      </c>
      <c r="H51" s="44">
        <f t="shared" si="10"/>
        <v>14257202.790000001</v>
      </c>
      <c r="I51" s="44">
        <f t="shared" si="10"/>
        <v>616588.65</v>
      </c>
      <c r="J51" s="44">
        <f t="shared" si="10"/>
        <v>17912319.729999993</v>
      </c>
      <c r="K51" s="44">
        <f t="shared" si="10"/>
        <v>27385220.879999992</v>
      </c>
    </row>
    <row r="52" spans="1:11" ht="18" customHeight="1" x14ac:dyDescent="0.3">
      <c r="A52" s="37">
        <v>9100</v>
      </c>
      <c r="B52" s="31" t="s">
        <v>92</v>
      </c>
      <c r="C52" s="36">
        <v>8560000</v>
      </c>
      <c r="D52" s="36">
        <v>14136708</v>
      </c>
      <c r="E52" s="36">
        <v>0</v>
      </c>
      <c r="F52" s="36">
        <v>22696708</v>
      </c>
      <c r="G52" s="36">
        <f t="shared" si="1"/>
        <v>1954545</v>
      </c>
      <c r="H52" s="36">
        <v>0</v>
      </c>
      <c r="I52" s="36">
        <v>0</v>
      </c>
      <c r="J52" s="36">
        <v>1954545</v>
      </c>
      <c r="K52" s="36">
        <f t="shared" si="4"/>
        <v>20742163</v>
      </c>
    </row>
    <row r="53" spans="1:11" ht="18" customHeight="1" x14ac:dyDescent="0.3">
      <c r="A53" s="37">
        <v>9200</v>
      </c>
      <c r="B53" s="31" t="s">
        <v>93</v>
      </c>
      <c r="C53" s="36">
        <v>5440000</v>
      </c>
      <c r="D53" s="36">
        <v>9863.67</v>
      </c>
      <c r="E53" s="36">
        <v>0</v>
      </c>
      <c r="F53" s="36">
        <v>5449863.6699999999</v>
      </c>
      <c r="G53" s="36">
        <f t="shared" si="1"/>
        <v>1345358.3599999999</v>
      </c>
      <c r="H53" s="36">
        <v>0</v>
      </c>
      <c r="I53" s="36">
        <v>0</v>
      </c>
      <c r="J53" s="36">
        <v>1345358.3599999999</v>
      </c>
      <c r="K53" s="36">
        <f t="shared" si="4"/>
        <v>4104505.31</v>
      </c>
    </row>
    <row r="54" spans="1:11" ht="18" customHeight="1" x14ac:dyDescent="0.3">
      <c r="A54" s="37">
        <v>9500</v>
      </c>
      <c r="B54" s="31" t="s">
        <v>125</v>
      </c>
      <c r="C54" s="36">
        <v>2000000</v>
      </c>
      <c r="D54" s="36">
        <v>0</v>
      </c>
      <c r="E54" s="36">
        <v>0</v>
      </c>
      <c r="F54" s="36">
        <v>2000000</v>
      </c>
      <c r="G54" s="36">
        <f>H54+I54+J54</f>
        <v>0</v>
      </c>
      <c r="H54" s="36">
        <v>0</v>
      </c>
      <c r="I54" s="36">
        <v>0</v>
      </c>
      <c r="J54" s="36">
        <v>0</v>
      </c>
      <c r="K54" s="36">
        <f>F54-G54</f>
        <v>2000000</v>
      </c>
    </row>
    <row r="55" spans="1:11" ht="18" customHeight="1" x14ac:dyDescent="0.3">
      <c r="A55" s="37">
        <v>9900</v>
      </c>
      <c r="B55" s="31" t="s">
        <v>94</v>
      </c>
      <c r="C55" s="36">
        <v>0</v>
      </c>
      <c r="D55" s="36">
        <v>43335922.379999995</v>
      </c>
      <c r="E55" s="36">
        <v>-13311162</v>
      </c>
      <c r="F55" s="36">
        <v>30024760.379999988</v>
      </c>
      <c r="G55" s="36">
        <f t="shared" si="1"/>
        <v>29486207.809999995</v>
      </c>
      <c r="H55" s="36">
        <v>14257202.790000001</v>
      </c>
      <c r="I55" s="36">
        <v>616588.65</v>
      </c>
      <c r="J55" s="36">
        <v>14612416.369999992</v>
      </c>
      <c r="K55" s="36">
        <f>F55-G55</f>
        <v>538552.56999999285</v>
      </c>
    </row>
    <row r="56" spans="1:11" ht="15.75" x14ac:dyDescent="0.3">
      <c r="A56" s="132"/>
      <c r="B56" s="132"/>
      <c r="C56" s="45"/>
      <c r="D56" s="45"/>
      <c r="E56" s="45"/>
      <c r="F56" s="45"/>
      <c r="G56" s="45"/>
      <c r="H56" s="45"/>
      <c r="I56" s="45"/>
      <c r="J56" s="24"/>
      <c r="K56" s="24"/>
    </row>
    <row r="57" spans="1:11" x14ac:dyDescent="0.25">
      <c r="A57" s="11"/>
      <c r="B57" s="12" t="s">
        <v>42</v>
      </c>
      <c r="C57" s="25">
        <f>C8+C15+C25+C35+C41+C49+C51</f>
        <v>1102986658</v>
      </c>
      <c r="D57" s="25">
        <f>D8+D15+D25+D35+D41+D49+D51</f>
        <v>449960172.61000007</v>
      </c>
      <c r="E57" s="40">
        <v>0</v>
      </c>
      <c r="F57" s="25">
        <f t="shared" ref="F57:K57" si="11">F8+F15+F25+F35+F41+F49+F51</f>
        <v>1552946830.6100001</v>
      </c>
      <c r="G57" s="25">
        <f t="shared" si="11"/>
        <v>367692453.75999993</v>
      </c>
      <c r="H57" s="25">
        <f t="shared" si="11"/>
        <v>22126671.100000001</v>
      </c>
      <c r="I57" s="25">
        <f t="shared" si="11"/>
        <v>40349501.199999981</v>
      </c>
      <c r="J57" s="25">
        <f t="shared" si="11"/>
        <v>305216281.45999998</v>
      </c>
      <c r="K57" s="25">
        <f t="shared" si="11"/>
        <v>1185254376.8500001</v>
      </c>
    </row>
    <row r="58" spans="1:11" x14ac:dyDescent="0.25">
      <c r="C58" s="14"/>
      <c r="F58" s="14"/>
      <c r="G58" s="14"/>
      <c r="H58" s="15"/>
      <c r="I58" s="15"/>
      <c r="K58" s="24"/>
    </row>
    <row r="59" spans="1:11" x14ac:dyDescent="0.25">
      <c r="F59" s="21"/>
      <c r="G59" s="21"/>
    </row>
    <row r="60" spans="1:11" x14ac:dyDescent="0.25">
      <c r="C60" s="15"/>
      <c r="D60" s="15"/>
      <c r="E60" s="15"/>
      <c r="F60" s="15"/>
      <c r="G60" s="15"/>
      <c r="H60" s="15"/>
      <c r="I60" s="15"/>
      <c r="J60" s="15"/>
      <c r="K60" s="15"/>
    </row>
    <row r="61" spans="1:11" x14ac:dyDescent="0.25">
      <c r="C61" s="15"/>
      <c r="D61" s="15"/>
      <c r="E61" s="15"/>
      <c r="F61" s="15"/>
      <c r="G61" s="15"/>
      <c r="H61" s="15"/>
      <c r="I61" s="15"/>
      <c r="J61" s="15"/>
      <c r="K61" s="15"/>
    </row>
  </sheetData>
  <mergeCells count="6">
    <mergeCell ref="A56:B56"/>
    <mergeCell ref="A2:K2"/>
    <mergeCell ref="A3:K3"/>
    <mergeCell ref="A4:K4"/>
    <mergeCell ref="A5:K5"/>
    <mergeCell ref="A7:B7"/>
  </mergeCells>
  <printOptions horizontalCentered="1"/>
  <pageMargins left="0" right="0" top="0" bottom="0" header="0" footer="0"/>
  <pageSetup scale="81" fitToHeight="0" orientation="landscape" r:id="rId1"/>
  <ignoredErrors>
    <ignoredError sqref="F15:G15 F25:G25 F35:G35 F41:G41 F49:G49 F51:G51 K51 K49 K41 K35 K25 K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E.V.H.P.</vt:lpstr>
      <vt:lpstr>E.FLUJO EFECTIVO</vt:lpstr>
      <vt:lpstr>ESTADO DE ACTIVIDADES</vt:lpstr>
      <vt:lpstr>E.A.A</vt:lpstr>
      <vt:lpstr>E.A.DEUDA</vt:lpstr>
      <vt:lpstr>ESF</vt:lpstr>
      <vt:lpstr>ECSF-2</vt:lpstr>
      <vt:lpstr>ECSF</vt:lpstr>
      <vt:lpstr>CAPITULO</vt:lpstr>
      <vt:lpstr>TIPO GASTO</vt:lpstr>
      <vt:lpstr>FUNCIONAL</vt:lpstr>
      <vt:lpstr>ADMVO</vt:lpstr>
      <vt:lpstr>PROGRAMATICO</vt:lpstr>
      <vt:lpstr>FF</vt:lpstr>
      <vt:lpstr>GASTO</vt:lpstr>
      <vt:lpstr>ADMVO!Área_de_impresión</vt:lpstr>
      <vt:lpstr>CAPITULO!Área_de_impresión</vt:lpstr>
      <vt:lpstr>ECSF!Área_de_impresión</vt:lpstr>
      <vt:lpstr>'ECSF-2'!Área_de_impresión</vt:lpstr>
      <vt:lpstr>FF!Área_de_impresión</vt:lpstr>
      <vt:lpstr>FUNCIONAL!Área_de_impresión</vt:lpstr>
      <vt:lpstr>GASTO!Área_de_impresión</vt:lpstr>
      <vt:lpstr>PROGRAMATICO!Área_de_impresión</vt:lpstr>
      <vt:lpstr>'TIPO GASTO'!Área_de_impresión</vt:lpstr>
      <vt:lpstr>ADMVO!Títulos_a_imprimir</vt:lpstr>
      <vt:lpstr>CAPITULO!Títulos_a_imprimir</vt:lpstr>
      <vt:lpstr>FF!Títulos_a_imprimir</vt:lpstr>
      <vt:lpstr>FUNCIONAL!Títulos_a_imprimir</vt:lpstr>
      <vt:lpstr>GASTO!Títulos_a_imprimir</vt:lpstr>
      <vt:lpstr>PROGRAMATICO!Títulos_a_imprimir</vt:lpstr>
      <vt:lpstr>'TIPO GASTO'!Títulos_a_imprimir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Invitado Externo</cp:lastModifiedBy>
  <cp:lastPrinted>2020-08-06T17:16:01Z</cp:lastPrinted>
  <dcterms:created xsi:type="dcterms:W3CDTF">2017-01-13T00:47:27Z</dcterms:created>
  <dcterms:modified xsi:type="dcterms:W3CDTF">2020-08-06T17:17:20Z</dcterms:modified>
</cp:coreProperties>
</file>