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\Downloads\RENDICIÓN DE CUENTAS\Informes Financieros\2018\3ER_TRIM_2018\"/>
    </mc:Choice>
  </mc:AlternateContent>
  <bookViews>
    <workbookView xWindow="0" yWindow="0" windowWidth="20490" windowHeight="7050" activeTab="3"/>
  </bookViews>
  <sheets>
    <sheet name="EVHP" sheetId="14" r:id="rId1"/>
    <sheet name="ESF" sheetId="13" r:id="rId2"/>
    <sheet name="EFE" sheetId="12" r:id="rId3"/>
    <sheet name="ECSF" sheetId="11" r:id="rId4"/>
    <sheet name="EAD" sheetId="10" r:id="rId5"/>
    <sheet name="EAA" sheetId="9" r:id="rId6"/>
    <sheet name="EA " sheetId="8" r:id="rId7"/>
    <sheet name="CAPITULO" sheetId="1" r:id="rId8"/>
    <sheet name="TIPO GASTO" sheetId="2" r:id="rId9"/>
    <sheet name="FUNCIONAL" sheetId="3" r:id="rId10"/>
    <sheet name="ADMVO" sheetId="4" r:id="rId11"/>
    <sheet name="PROGRAMATICO" sheetId="5" r:id="rId12"/>
    <sheet name="FF" sheetId="6" r:id="rId13"/>
    <sheet name="GASTO" sheetId="7" r:id="rId14"/>
  </sheets>
  <externalReferences>
    <externalReference r:id="rId15"/>
    <externalReference r:id="rId16"/>
  </externalReferences>
  <definedNames>
    <definedName name="_xlnm.Print_Area" localSheetId="10">ADMVO!$A$1:$K$14</definedName>
    <definedName name="_xlnm.Print_Area" localSheetId="7">CAPITULO!$A$1:$K$61</definedName>
    <definedName name="_xlnm.Print_Area" localSheetId="12">FF!$A$1:$M$16</definedName>
    <definedName name="_xlnm.Print_Area" localSheetId="9">FUNCIONAL!$A$2:$K$30</definedName>
    <definedName name="_xlnm.Print_Area" localSheetId="13">GASTO!$A$2:$K$12</definedName>
    <definedName name="_xlnm.Print_Area" localSheetId="11">PROGRAMATICO!$A$2:$K$20</definedName>
    <definedName name="_xlnm.Print_Area" localSheetId="8">'TIPO GASTO'!$A$1:$K$14</definedName>
    <definedName name="PROYECTOS" localSheetId="10">'[1]NOMINA 4n'!$DL$81:$DM$83</definedName>
    <definedName name="PROYECTOS" localSheetId="7">'[1]NOMINA 4n'!$DL$81:$DM$83</definedName>
    <definedName name="PROYECTOS" localSheetId="12">'[1]NOMINA 4n'!$DL$81:$DM$83</definedName>
    <definedName name="PROYECTOS" localSheetId="9">'[1]NOMINA 4n'!$DL$81:$DM$83</definedName>
    <definedName name="PROYECTOS" localSheetId="13">'[1]NOMINA 4n'!$DL$81:$DM$83</definedName>
    <definedName name="PROYECTOS" localSheetId="11">'[1]NOMINA 4n'!$DL$81:$DM$83</definedName>
    <definedName name="PROYECTOS" localSheetId="8">'[1]NOMINA 4n'!$DL$81:$DM$83</definedName>
    <definedName name="PROYECTOS">'[2]NOMINA 4n'!$DL$81:$DM$83</definedName>
    <definedName name="_xlnm.Print_Titles" localSheetId="10">ADMVO!$1:$8</definedName>
    <definedName name="_xlnm.Print_Titles" localSheetId="7">CAPITULO!$1:$7</definedName>
    <definedName name="_xlnm.Print_Titles" localSheetId="12">FF!$1:$8</definedName>
    <definedName name="_xlnm.Print_Titles" localSheetId="9">FUNCIONAL!$1:$7</definedName>
    <definedName name="_xlnm.Print_Titles" localSheetId="13">GASTO!$1:$8</definedName>
    <definedName name="_xlnm.Print_Titles" localSheetId="11">PROGRAMATICO!$1:$8</definedName>
    <definedName name="_xlnm.Print_Titles" localSheetId="8">'TIPO GASTO'!$1:$8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4" l="1"/>
  <c r="G39" i="14"/>
  <c r="F38" i="14"/>
  <c r="G38" i="14" s="1"/>
  <c r="G36" i="14"/>
  <c r="G35" i="14"/>
  <c r="G34" i="14"/>
  <c r="E33" i="14"/>
  <c r="G33" i="14" s="1"/>
  <c r="G32" i="14"/>
  <c r="D31" i="14"/>
  <c r="G29" i="14"/>
  <c r="G28" i="14"/>
  <c r="G27" i="14"/>
  <c r="C26" i="14"/>
  <c r="G26" i="14" s="1"/>
  <c r="E24" i="14"/>
  <c r="G22" i="14"/>
  <c r="G21" i="14"/>
  <c r="F20" i="14"/>
  <c r="F24" i="14" s="1"/>
  <c r="F42" i="14" s="1"/>
  <c r="G18" i="14"/>
  <c r="G17" i="14"/>
  <c r="G16" i="14"/>
  <c r="G15" i="14"/>
  <c r="G14" i="14"/>
  <c r="E13" i="14"/>
  <c r="D13" i="14"/>
  <c r="G11" i="14"/>
  <c r="G10" i="14"/>
  <c r="G9" i="14"/>
  <c r="C8" i="14"/>
  <c r="C24" i="14" s="1"/>
  <c r="C42" i="14" l="1"/>
  <c r="G8" i="14"/>
  <c r="G13" i="14"/>
  <c r="G24" i="14"/>
  <c r="G20" i="14"/>
  <c r="D24" i="14"/>
  <c r="D42" i="14" s="1"/>
  <c r="E31" i="14"/>
  <c r="G31" i="14" s="1"/>
  <c r="E42" i="14" l="1"/>
  <c r="G42" i="14" s="1"/>
  <c r="D83" i="11" l="1"/>
  <c r="B83" i="11"/>
  <c r="D77" i="11"/>
  <c r="B77" i="11"/>
  <c r="D76" i="11"/>
  <c r="B76" i="11"/>
  <c r="D67" i="11"/>
  <c r="B67" i="11"/>
  <c r="D65" i="11"/>
  <c r="B65" i="11"/>
  <c r="A58" i="11"/>
  <c r="D38" i="11"/>
  <c r="B38" i="11"/>
  <c r="B37" i="11" s="1"/>
  <c r="D37" i="11"/>
  <c r="D25" i="11"/>
  <c r="B25" i="11"/>
  <c r="D15" i="11"/>
  <c r="D14" i="11" s="1"/>
  <c r="B15" i="11"/>
  <c r="B14" i="11" s="1"/>
  <c r="F9" i="7" l="1"/>
  <c r="F10" i="7" l="1"/>
  <c r="H13" i="6"/>
  <c r="H12" i="6"/>
  <c r="H10" i="6"/>
  <c r="H9" i="6"/>
  <c r="F10" i="5"/>
  <c r="F11" i="5"/>
  <c r="F12" i="5"/>
  <c r="F13" i="5"/>
  <c r="F14" i="5"/>
  <c r="F15" i="5"/>
  <c r="F16" i="5"/>
  <c r="F17" i="5"/>
  <c r="F18" i="5"/>
  <c r="F9" i="5"/>
  <c r="F14" i="4"/>
  <c r="F13" i="4"/>
  <c r="F28" i="3"/>
  <c r="F26" i="3"/>
  <c r="F25" i="3"/>
  <c r="F24" i="3"/>
  <c r="F23" i="3"/>
  <c r="F21" i="3"/>
  <c r="F20" i="3"/>
  <c r="F19" i="3"/>
  <c r="F18" i="3"/>
  <c r="F17" i="3"/>
  <c r="F16" i="3"/>
  <c r="F15" i="3"/>
  <c r="F13" i="3"/>
  <c r="F12" i="3"/>
  <c r="F11" i="3"/>
  <c r="F10" i="3"/>
  <c r="F9" i="3"/>
  <c r="F10" i="2"/>
  <c r="F11" i="2"/>
  <c r="F12" i="2"/>
  <c r="F9" i="2"/>
  <c r="F58" i="1" l="1"/>
  <c r="F57" i="1"/>
  <c r="F56" i="1"/>
  <c r="F55" i="1"/>
  <c r="F53" i="1"/>
  <c r="F51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17" i="1"/>
  <c r="F18" i="1"/>
  <c r="F19" i="1"/>
  <c r="F20" i="1"/>
  <c r="F21" i="1"/>
  <c r="F22" i="1"/>
  <c r="F23" i="1"/>
  <c r="F24" i="1"/>
  <c r="F16" i="1"/>
  <c r="G48" i="1"/>
  <c r="G52" i="1"/>
  <c r="K48" i="1" l="1"/>
  <c r="G23" i="3" l="1"/>
  <c r="G24" i="3"/>
  <c r="G25" i="3"/>
  <c r="G26" i="3"/>
  <c r="G53" i="1"/>
  <c r="K53" i="1" s="1"/>
  <c r="K52" i="1" s="1"/>
  <c r="D52" i="1"/>
  <c r="E52" i="1"/>
  <c r="F52" i="1"/>
  <c r="H52" i="1"/>
  <c r="I52" i="1"/>
  <c r="J52" i="1"/>
  <c r="C52" i="1"/>
  <c r="G9" i="2" l="1"/>
  <c r="G10" i="2"/>
  <c r="G11" i="2"/>
  <c r="G13" i="4" l="1"/>
  <c r="G14" i="4"/>
  <c r="E8" i="1"/>
  <c r="J12" i="7" l="1"/>
  <c r="I12" i="7"/>
  <c r="H12" i="7"/>
  <c r="F12" i="7"/>
  <c r="D12" i="7"/>
  <c r="C12" i="7"/>
  <c r="G10" i="7"/>
  <c r="K10" i="7" s="1"/>
  <c r="G9" i="7"/>
  <c r="L14" i="6"/>
  <c r="K14" i="6"/>
  <c r="J14" i="6"/>
  <c r="H14" i="6"/>
  <c r="G14" i="6"/>
  <c r="F14" i="6"/>
  <c r="E14" i="6"/>
  <c r="I13" i="6"/>
  <c r="M13" i="6" s="1"/>
  <c r="I12" i="6"/>
  <c r="L11" i="6"/>
  <c r="K11" i="6"/>
  <c r="J11" i="6"/>
  <c r="H11" i="6"/>
  <c r="G11" i="6"/>
  <c r="F11" i="6"/>
  <c r="E11" i="6"/>
  <c r="E16" i="6" s="1"/>
  <c r="I10" i="6"/>
  <c r="M10" i="6" s="1"/>
  <c r="I9" i="6"/>
  <c r="M9" i="6" s="1"/>
  <c r="J20" i="5"/>
  <c r="I20" i="5"/>
  <c r="H20" i="5"/>
  <c r="F20" i="5"/>
  <c r="D20" i="5"/>
  <c r="C20" i="5"/>
  <c r="G18" i="5"/>
  <c r="K18" i="5" s="1"/>
  <c r="G17" i="5"/>
  <c r="K17" i="5" s="1"/>
  <c r="G16" i="5"/>
  <c r="K16" i="5" s="1"/>
  <c r="G15" i="5"/>
  <c r="K15" i="5" s="1"/>
  <c r="G14" i="5"/>
  <c r="K14" i="5" s="1"/>
  <c r="G13" i="5"/>
  <c r="K13" i="5" s="1"/>
  <c r="G12" i="5"/>
  <c r="K12" i="5" s="1"/>
  <c r="G11" i="5"/>
  <c r="K11" i="5" s="1"/>
  <c r="G10" i="5"/>
  <c r="K10" i="5" s="1"/>
  <c r="G9" i="5"/>
  <c r="J16" i="4"/>
  <c r="I16" i="4"/>
  <c r="H16" i="4"/>
  <c r="F16" i="4"/>
  <c r="D16" i="4"/>
  <c r="C16" i="4"/>
  <c r="K14" i="4"/>
  <c r="J12" i="4"/>
  <c r="J10" i="4" s="1"/>
  <c r="I12" i="4"/>
  <c r="I9" i="4" s="1"/>
  <c r="H12" i="4"/>
  <c r="H10" i="4" s="1"/>
  <c r="F12" i="4"/>
  <c r="D12" i="4"/>
  <c r="D11" i="4" s="1"/>
  <c r="C12" i="4"/>
  <c r="C11" i="4" s="1"/>
  <c r="J9" i="4"/>
  <c r="G28" i="3"/>
  <c r="J27" i="3"/>
  <c r="I27" i="3"/>
  <c r="H27" i="3"/>
  <c r="F27" i="3"/>
  <c r="E27" i="3"/>
  <c r="D27" i="3"/>
  <c r="C27" i="3"/>
  <c r="K26" i="3"/>
  <c r="K25" i="3"/>
  <c r="K24" i="3"/>
  <c r="K23" i="3"/>
  <c r="J22" i="3"/>
  <c r="I22" i="3"/>
  <c r="H22" i="3"/>
  <c r="F22" i="3"/>
  <c r="E22" i="3"/>
  <c r="D22" i="3"/>
  <c r="C22" i="3"/>
  <c r="G21" i="3"/>
  <c r="K21" i="3" s="1"/>
  <c r="G20" i="3"/>
  <c r="K20" i="3" s="1"/>
  <c r="G19" i="3"/>
  <c r="K19" i="3" s="1"/>
  <c r="G18" i="3"/>
  <c r="K18" i="3" s="1"/>
  <c r="G17" i="3"/>
  <c r="K17" i="3" s="1"/>
  <c r="G16" i="3"/>
  <c r="K16" i="3" s="1"/>
  <c r="G15" i="3"/>
  <c r="J14" i="3"/>
  <c r="I14" i="3"/>
  <c r="H14" i="3"/>
  <c r="F14" i="3"/>
  <c r="E14" i="3"/>
  <c r="D14" i="3"/>
  <c r="C14" i="3"/>
  <c r="G13" i="3"/>
  <c r="K13" i="3" s="1"/>
  <c r="G12" i="3"/>
  <c r="K12" i="3" s="1"/>
  <c r="G11" i="3"/>
  <c r="K11" i="3" s="1"/>
  <c r="G10" i="3"/>
  <c r="K10" i="3" s="1"/>
  <c r="G9" i="3"/>
  <c r="K9" i="3" s="1"/>
  <c r="J8" i="3"/>
  <c r="I8" i="3"/>
  <c r="H8" i="3"/>
  <c r="F8" i="3"/>
  <c r="E8" i="3"/>
  <c r="D8" i="3"/>
  <c r="C8" i="3"/>
  <c r="J14" i="2"/>
  <c r="I14" i="2"/>
  <c r="H14" i="2"/>
  <c r="F14" i="2"/>
  <c r="D14" i="2"/>
  <c r="C14" i="2"/>
  <c r="G12" i="2"/>
  <c r="K12" i="2" s="1"/>
  <c r="K11" i="2"/>
  <c r="K10" i="2"/>
  <c r="G58" i="1"/>
  <c r="K58" i="1" s="1"/>
  <c r="G57" i="1"/>
  <c r="K57" i="1" s="1"/>
  <c r="G56" i="1"/>
  <c r="K56" i="1" s="1"/>
  <c r="G55" i="1"/>
  <c r="G54" i="1" s="1"/>
  <c r="J54" i="1"/>
  <c r="I54" i="1"/>
  <c r="H54" i="1"/>
  <c r="F54" i="1"/>
  <c r="E54" i="1"/>
  <c r="D54" i="1"/>
  <c r="C54" i="1"/>
  <c r="G51" i="1"/>
  <c r="J50" i="1"/>
  <c r="I50" i="1"/>
  <c r="H50" i="1"/>
  <c r="F50" i="1"/>
  <c r="E50" i="1"/>
  <c r="D50" i="1"/>
  <c r="C50" i="1"/>
  <c r="G49" i="1"/>
  <c r="K49" i="1" s="1"/>
  <c r="G47" i="1"/>
  <c r="K47" i="1" s="1"/>
  <c r="G46" i="1"/>
  <c r="K46" i="1" s="1"/>
  <c r="G45" i="1"/>
  <c r="K45" i="1" s="1"/>
  <c r="G44" i="1"/>
  <c r="K44" i="1" s="1"/>
  <c r="G43" i="1"/>
  <c r="K43" i="1" s="1"/>
  <c r="G42" i="1"/>
  <c r="G41" i="1" s="1"/>
  <c r="J41" i="1"/>
  <c r="I41" i="1"/>
  <c r="H41" i="1"/>
  <c r="F41" i="1"/>
  <c r="E41" i="1"/>
  <c r="D41" i="1"/>
  <c r="C41" i="1"/>
  <c r="G40" i="1"/>
  <c r="K40" i="1" s="1"/>
  <c r="G39" i="1"/>
  <c r="K39" i="1" s="1"/>
  <c r="G38" i="1"/>
  <c r="K38" i="1" s="1"/>
  <c r="G37" i="1"/>
  <c r="K37" i="1" s="1"/>
  <c r="G36" i="1"/>
  <c r="J35" i="1"/>
  <c r="I35" i="1"/>
  <c r="H35" i="1"/>
  <c r="F35" i="1"/>
  <c r="E35" i="1"/>
  <c r="D35" i="1"/>
  <c r="C35" i="1"/>
  <c r="G34" i="1"/>
  <c r="K34" i="1" s="1"/>
  <c r="G33" i="1"/>
  <c r="K33" i="1" s="1"/>
  <c r="G32" i="1"/>
  <c r="K32" i="1" s="1"/>
  <c r="G31" i="1"/>
  <c r="K31" i="1" s="1"/>
  <c r="G30" i="1"/>
  <c r="K30" i="1" s="1"/>
  <c r="G29" i="1"/>
  <c r="K29" i="1" s="1"/>
  <c r="G28" i="1"/>
  <c r="K28" i="1" s="1"/>
  <c r="G27" i="1"/>
  <c r="K27" i="1" s="1"/>
  <c r="G26" i="1"/>
  <c r="J25" i="1"/>
  <c r="I25" i="1"/>
  <c r="H25" i="1"/>
  <c r="F25" i="1"/>
  <c r="E25" i="1"/>
  <c r="D25" i="1"/>
  <c r="C25" i="1"/>
  <c r="G24" i="1"/>
  <c r="K24" i="1" s="1"/>
  <c r="G23" i="1"/>
  <c r="K23" i="1" s="1"/>
  <c r="G22" i="1"/>
  <c r="K22" i="1" s="1"/>
  <c r="G21" i="1"/>
  <c r="K21" i="1" s="1"/>
  <c r="G20" i="1"/>
  <c r="K20" i="1" s="1"/>
  <c r="G19" i="1"/>
  <c r="K19" i="1" s="1"/>
  <c r="G18" i="1"/>
  <c r="K18" i="1" s="1"/>
  <c r="G17" i="1"/>
  <c r="K17" i="1" s="1"/>
  <c r="G16" i="1"/>
  <c r="J15" i="1"/>
  <c r="I15" i="1"/>
  <c r="H15" i="1"/>
  <c r="F15" i="1"/>
  <c r="E15" i="1"/>
  <c r="D15" i="1"/>
  <c r="C15" i="1"/>
  <c r="G14" i="1"/>
  <c r="K14" i="1" s="1"/>
  <c r="G13" i="1"/>
  <c r="K13" i="1" s="1"/>
  <c r="G12" i="1"/>
  <c r="K12" i="1" s="1"/>
  <c r="G11" i="1"/>
  <c r="K11" i="1" s="1"/>
  <c r="G10" i="1"/>
  <c r="K10" i="1" s="1"/>
  <c r="G9" i="1"/>
  <c r="K9" i="1" s="1"/>
  <c r="J8" i="1"/>
  <c r="I8" i="1"/>
  <c r="H8" i="1"/>
  <c r="F8" i="1"/>
  <c r="D8" i="1"/>
  <c r="C8" i="1"/>
  <c r="I14" i="6" l="1"/>
  <c r="H60" i="1"/>
  <c r="K51" i="1"/>
  <c r="K50" i="1" s="1"/>
  <c r="G50" i="1"/>
  <c r="K36" i="1"/>
  <c r="G35" i="1"/>
  <c r="K26" i="1"/>
  <c r="K25" i="1" s="1"/>
  <c r="G25" i="1"/>
  <c r="I60" i="1"/>
  <c r="K16" i="1"/>
  <c r="G15" i="1"/>
  <c r="K15" i="1"/>
  <c r="I10" i="4"/>
  <c r="I11" i="4"/>
  <c r="J11" i="4"/>
  <c r="G8" i="3"/>
  <c r="C60" i="1"/>
  <c r="D60" i="1"/>
  <c r="J60" i="1"/>
  <c r="F60" i="1"/>
  <c r="J16" i="6"/>
  <c r="M12" i="6"/>
  <c r="M14" i="6" s="1"/>
  <c r="I30" i="3"/>
  <c r="H9" i="4"/>
  <c r="H11" i="4"/>
  <c r="G11" i="4" s="1"/>
  <c r="D9" i="4"/>
  <c r="D10" i="4"/>
  <c r="G14" i="3"/>
  <c r="K8" i="3"/>
  <c r="G8" i="1"/>
  <c r="K8" i="1"/>
  <c r="G9" i="4"/>
  <c r="G10" i="4"/>
  <c r="G12" i="4"/>
  <c r="K12" i="4" s="1"/>
  <c r="C9" i="4"/>
  <c r="G22" i="3"/>
  <c r="K22" i="3"/>
  <c r="K35" i="1"/>
  <c r="K16" i="6"/>
  <c r="L16" i="6"/>
  <c r="M11" i="6"/>
  <c r="H16" i="6"/>
  <c r="F11" i="4"/>
  <c r="C10" i="4"/>
  <c r="F9" i="4"/>
  <c r="C30" i="3"/>
  <c r="H30" i="3"/>
  <c r="J30" i="3"/>
  <c r="F30" i="3"/>
  <c r="K55" i="1"/>
  <c r="K54" i="1" s="1"/>
  <c r="G14" i="2"/>
  <c r="K9" i="2"/>
  <c r="K14" i="2" s="1"/>
  <c r="K15" i="3"/>
  <c r="K14" i="3" s="1"/>
  <c r="G16" i="4"/>
  <c r="K13" i="4"/>
  <c r="K16" i="4" s="1"/>
  <c r="G20" i="5"/>
  <c r="K9" i="5"/>
  <c r="K20" i="5" s="1"/>
  <c r="I11" i="6"/>
  <c r="I16" i="6" s="1"/>
  <c r="G12" i="7"/>
  <c r="K9" i="7"/>
  <c r="K12" i="7" s="1"/>
  <c r="K42" i="1"/>
  <c r="K41" i="1" s="1"/>
  <c r="D30" i="3"/>
  <c r="K28" i="3"/>
  <c r="K27" i="3" s="1"/>
  <c r="G27" i="3"/>
  <c r="F16" i="6"/>
  <c r="G60" i="1" l="1"/>
  <c r="M16" i="6"/>
  <c r="K60" i="1"/>
  <c r="F10" i="4"/>
  <c r="K10" i="4" s="1"/>
  <c r="K9" i="4"/>
  <c r="K11" i="4"/>
  <c r="G30" i="3"/>
  <c r="K30" i="3"/>
</calcChain>
</file>

<file path=xl/sharedStrings.xml><?xml version="1.0" encoding="utf-8"?>
<sst xmlns="http://schemas.openxmlformats.org/spreadsheetml/2006/main" count="608" uniqueCount="378">
  <si>
    <t>Municipio de Corregidora Querétaro</t>
  </si>
  <si>
    <t>Estado Analítico del Ejercicio de Egresos</t>
  </si>
  <si>
    <t>Por Objeto del Gasto (Capítulo y Concepto)</t>
  </si>
  <si>
    <t xml:space="preserve">                                                    Capítulo del Gasto</t>
  </si>
  <si>
    <t xml:space="preserve"> Aprobado</t>
  </si>
  <si>
    <t>Ampliaciones/Reducciones</t>
  </si>
  <si>
    <t>Aumentos/Disminuciones</t>
  </si>
  <si>
    <t>Egresos Modificado</t>
  </si>
  <si>
    <t>Devengado</t>
  </si>
  <si>
    <t>Ejercido</t>
  </si>
  <si>
    <t>Pagado</t>
  </si>
  <si>
    <t>Subejercicio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</si>
  <si>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</si>
  <si>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</si>
  <si>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</si>
  <si>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</si>
  <si>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</si>
  <si>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</si>
  <si>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</si>
  <si>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SUMINITROS</t>
  </si>
  <si>
    <t>Materiales de administración, emisión de documentos y articulos oficiales</t>
  </si>
  <si>
    <t>Alimentos y Utensilios</t>
  </si>
  <si>
    <t>Materias primas y materiales de producción y comercialización</t>
  </si>
  <si>
    <t>Materiales y articulos de construcción y de reparación</t>
  </si>
  <si>
    <t>Productos quimicos, farmaceuticos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</si>
  <si>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</si>
  <si>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</si>
  <si>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</si>
  <si>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</si>
  <si>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</si>
  <si>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</si>
  <si>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</si>
  <si>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</si>
  <si>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</si>
  <si>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mantenimientos y conservación</t>
  </si>
  <si>
    <t>Servicios de comunicación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</si>
  <si>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</si>
  <si>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</si>
  <si>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</si>
  <si>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</si>
  <si>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</si>
  <si>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Subsidios y Subvenciones</t>
  </si>
  <si>
    <t>Ayudas Sociales</t>
  </si>
  <si>
    <t>Pensiones y Jubilaciones</t>
  </si>
  <si>
    <t>Donativos</t>
  </si>
  <si>
    <t>BIENES MUEBLES E INMUEBLES</t>
  </si>
  <si>
    <t>Mobiliario y Equipo de Administración</t>
  </si>
  <si>
    <t>Mobiliario y Equipo educacional Recreativo</t>
  </si>
  <si>
    <t>Equipo e Intrumental Médico y de Laboratorio</t>
  </si>
  <si>
    <t>Vehiculos y Equipo de Transporte</t>
  </si>
  <si>
    <t>Equipo de Defensa y Seguridad</t>
  </si>
  <si>
    <t>Maquinaria, Otros Equipos y Herramientas</t>
  </si>
  <si>
    <t>Activos Intangibles</t>
  </si>
  <si>
    <t>INVERSION PUBLICA</t>
  </si>
  <si>
    <t>Obra publica en bienes de dominio publico</t>
  </si>
  <si>
    <t>DEUDA PUBLICA</t>
  </si>
  <si>
    <t>Amortización de la Deuda Publica</t>
  </si>
  <si>
    <t>Intereses de la Deuda Publica</t>
  </si>
  <si>
    <t>Costo por Coberturas</t>
  </si>
  <si>
    <t>Adeudos de Ejercicios Fiscales Anteriores (ADEFAS)</t>
  </si>
  <si>
    <t>Total del Gasto</t>
  </si>
  <si>
    <t>Clasificador por Tipo de Gasto</t>
  </si>
  <si>
    <t>Concepto</t>
  </si>
  <si>
    <t>Gasto Corriente</t>
  </si>
  <si>
    <t>Gasto de Capital</t>
  </si>
  <si>
    <t>Amortización de la deuda y disminución de pasivos</t>
  </si>
  <si>
    <t>Clasificador Funcional</t>
  </si>
  <si>
    <t>Gobierno</t>
  </si>
  <si>
    <t>Legislación</t>
  </si>
  <si>
    <t>Coordinación de la política de gobierno</t>
  </si>
  <si>
    <t>Asuntos financieros y hacendarios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</si>
  <si>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</si>
  <si>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</si>
  <si>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</si>
  <si>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</si>
  <si>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</si>
  <si>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</si>
  <si>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</si>
  <si>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</si>
  <si>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</si>
  <si>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</si>
  <si>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</si>
  <si>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</si>
  <si>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Turismo</t>
  </si>
  <si>
    <t xml:space="preserve">Otras industrias y otros asuntos económicos </t>
  </si>
  <si>
    <t>Otras No Clasificadas En Funciones Anteriores</t>
  </si>
  <si>
    <t>Transacciones de la deuda pública / costo financiero de la deuda</t>
  </si>
  <si>
    <t>Clasificador Administrativo</t>
  </si>
  <si>
    <t>30000 Sector Público Municipal</t>
  </si>
  <si>
    <t xml:space="preserve">     31000 Sector Público No Financiero</t>
  </si>
  <si>
    <t xml:space="preserve">          31100 Gobierno General Municipal</t>
  </si>
  <si>
    <t xml:space="preserve">               31110 Gobierno Municipal</t>
  </si>
  <si>
    <t xml:space="preserve">                    31111 Organo Ejecutivo Municipal (Ayuntamiento)</t>
  </si>
  <si>
    <t xml:space="preserve">                    31121 Entidades Paraestatales y Fideicomisos No Empresariales y No Financieros</t>
  </si>
  <si>
    <t>Clasificador Programático</t>
  </si>
  <si>
    <t>Clasificador</t>
  </si>
  <si>
    <t>E</t>
  </si>
  <si>
    <t>Prestación de Servicios Públicos</t>
  </si>
  <si>
    <t>G</t>
  </si>
  <si>
    <t>Regulación y supervisión</t>
  </si>
  <si>
    <t>H</t>
  </si>
  <si>
    <t>Adeudos de ejercicios fiscales anteriores</t>
  </si>
  <si>
    <t>I</t>
  </si>
  <si>
    <t>Gasto Federalizado</t>
  </si>
  <si>
    <t>J</t>
  </si>
  <si>
    <t>Pensiones y jubilaciones</t>
  </si>
  <si>
    <t>L</t>
  </si>
  <si>
    <t>Obligaciones de cumplimiento de resolución jurisdiccional</t>
  </si>
  <si>
    <t>M</t>
  </si>
  <si>
    <t>Apoyo al proceso presupuestario y para mejorar la eficiencia institucional</t>
  </si>
  <si>
    <t>N</t>
  </si>
  <si>
    <t>Desastres Naturales</t>
  </si>
  <si>
    <t>O</t>
  </si>
  <si>
    <t>Apoyo a la función pública y al mejoramiento de la gestión</t>
  </si>
  <si>
    <t>T</t>
  </si>
  <si>
    <t>Aportaciones a la Seguridad Social</t>
  </si>
  <si>
    <t>Clasificador por Fuente de Financiamiento</t>
  </si>
  <si>
    <t>Etiqueta</t>
  </si>
  <si>
    <t xml:space="preserve">Clasificador </t>
  </si>
  <si>
    <t>NO ETIQUETADO</t>
  </si>
  <si>
    <t>RECURSOS FISCALES</t>
  </si>
  <si>
    <t>RECURSOS FEDERALES</t>
  </si>
  <si>
    <t>TOTAL NO ETIQUETADO</t>
  </si>
  <si>
    <t>ETIQUETADO</t>
  </si>
  <si>
    <t>RECURSOS ESTATALES</t>
  </si>
  <si>
    <t>TOTAL ETIQUETADO</t>
  </si>
  <si>
    <t>Clasificador del Gasto</t>
  </si>
  <si>
    <t>GASTO SOCIAL</t>
  </si>
  <si>
    <t>GASTO ADMINISTRATIVO</t>
  </si>
  <si>
    <t>Bienes Inmuebles</t>
  </si>
  <si>
    <t>INVERSIONES FINANCIERAS Y OTRAS PROVISIONES</t>
  </si>
  <si>
    <t>Inversiones de Fideicomisos, Mandatos y Otros Analogos</t>
  </si>
  <si>
    <t>Al 30 de Septiembre de 2018</t>
  </si>
  <si>
    <t>Municipio de Corregidora</t>
  </si>
  <si>
    <t>SECRETARÍA DE TESORERÍA Y FINANZAS</t>
  </si>
  <si>
    <t>DIRECCIÓN DE EGRESOS</t>
  </si>
  <si>
    <t>ESTADO DE ACTIVIDADES</t>
  </si>
  <si>
    <t>DEL 01 DE SEPTIEMBRE AL 30 DE SEPTIEMBRE DE 2018</t>
  </si>
  <si>
    <t>(PESOS)</t>
  </si>
  <si>
    <t>INGRESOS Y OTROS BENEFICIOS</t>
  </si>
  <si>
    <t>Ingresos de la Gestión</t>
  </si>
  <si>
    <t xml:space="preserve">     Impuestos</t>
  </si>
  <si>
    <t>Cuotas y Aportaciones de Seguridad Social</t>
  </si>
  <si>
    <t xml:space="preserve">     Contribuciones de Mejoras</t>
  </si>
  <si>
    <t xml:space="preserve">     Derechos</t>
  </si>
  <si>
    <t xml:space="preserve">     Productos de Tipo Corriente</t>
  </si>
  <si>
    <t xml:space="preserve">     Aprovechamientos de Tipo Corriente</t>
  </si>
  <si>
    <t xml:space="preserve">     Ingresos por Venta de Bienes y Servicios</t>
  </si>
  <si>
    <t>Ingresos no comprendidos en las Fracciones de la Ley de Ingresos Causados en Ejercicios Fiscales Ant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</si>
  <si>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</si>
  <si>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</si>
  <si>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</si>
  <si>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</si>
  <si>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 xml:space="preserve">     Ingresos Financieros</t>
  </si>
  <si>
    <t xml:space="preserve">     Incremento por Variacion de Inventarios</t>
  </si>
  <si>
    <t xml:space="preserve">     Disminucion del Exceso de Estimaciones por Perdida o Deterioro u Obsolescencia</t>
  </si>
  <si>
    <t>Disminución del Exceso de Provisiones</t>
  </si>
  <si>
    <t xml:space="preserve">     Otros Ingresos y Beneficios Varios</t>
  </si>
  <si>
    <t>Total de Ingresos y Otros Beneficios</t>
  </si>
  <si>
    <t>GASTOS Y OTRAS PERDIDAS</t>
  </si>
  <si>
    <t>Gastos de funcionamiento</t>
  </si>
  <si>
    <t xml:space="preserve">     Sevicios Personales</t>
  </si>
  <si>
    <t xml:space="preserve">     Materiales y Suministros</t>
  </si>
  <si>
    <t xml:space="preserve">     Servicios Generales</t>
  </si>
  <si>
    <t>Trasferencias, Asignaciones, Subsidios y Otras Ayudas</t>
  </si>
  <si>
    <t xml:space="preserve">     Transferencias Internas y Asignaciones al Sector Publico</t>
  </si>
  <si>
    <t xml:space="preserve">     Transferencias al Resto del Sector Publico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</si>
  <si>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</si>
  <si>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</si>
  <si>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</si>
  <si>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Trasnferencias a Fideicomisos, Mandatos y Contratos Analogos</t>
  </si>
  <si>
    <t xml:space="preserve">     Transferencias a la Seguridad Social</t>
  </si>
  <si>
    <t xml:space="preserve">     Donativos</t>
  </si>
  <si>
    <t xml:space="preserve">     Transferecias al Exterior</t>
  </si>
  <si>
    <t xml:space="preserve">     Participaciones</t>
  </si>
  <si>
    <t xml:space="preserve">     Aportaciones</t>
  </si>
  <si>
    <t xml:space="preserve">     Convenios</t>
  </si>
  <si>
    <t>Intereses, Comisiones y Otros Gastos de la Deuda Publica</t>
  </si>
  <si>
    <t>Comisiones de la Deuda Publica</t>
  </si>
  <si>
    <t>Gastos de la Deuda Publica</t>
  </si>
  <si>
    <t>Costo por Cobertura</t>
  </si>
  <si>
    <t>Apoyos Financieros</t>
  </si>
  <si>
    <t>Otros Gastos y Perdidas Extraordinarias</t>
  </si>
  <si>
    <t xml:space="preserve">     Estimaciones, Depreciaciones, Deterioros, Obsolescencias y Amortizaciones</t>
  </si>
  <si>
    <t>Provisiones</t>
  </si>
  <si>
    <t xml:space="preserve">     Disminucion de Inventarios</t>
  </si>
  <si>
    <t xml:space="preserve">     Aumento por Insuficiencia de Estimaciones por Perdida o Deterioro y Obsolescencia</t>
  </si>
  <si>
    <t>Aumento por Insuficiencia de Provisiones</t>
  </si>
  <si>
    <t xml:space="preserve">     Otros Gastos</t>
  </si>
  <si>
    <t>Inversión Pública</t>
  </si>
  <si>
    <t>Total de Gastos Y Otras Perdidas</t>
  </si>
  <si>
    <t>Resultado del Ejercicio Ahorro/Desahorro</t>
  </si>
  <si>
    <t>Bajo protesta de decir verdad declaramos que los Estados Financieros y sus notas, son razonablemente correctos y son responsabilidad del emisor.</t>
  </si>
  <si>
    <t>ESTADO DE ANALÍTICO DEL ACTIVO</t>
  </si>
  <si>
    <t>DEL 01 AL 30 DE SEPTIEMBRE DE 2018</t>
  </si>
  <si>
    <t>Cuenta Contable</t>
  </si>
  <si>
    <t>Saldo Inicial (SI)</t>
  </si>
  <si>
    <t>Cargos del Periodo</t>
  </si>
  <si>
    <t>Abonos del Periodo</t>
  </si>
  <si>
    <t>Saldo Final (SF)</t>
  </si>
  <si>
    <t>Variacion del Periodo (SI-SF)</t>
  </si>
  <si>
    <t>ACTIVO</t>
  </si>
  <si>
    <t>ACTIVO CIRCULANTE</t>
  </si>
  <si>
    <t>1.1.1</t>
  </si>
  <si>
    <t>Efectivo y Equivalentes</t>
  </si>
  <si>
    <t>1.1.2</t>
  </si>
  <si>
    <t>Derechos a Recibir Efectivo o Equivalentes</t>
  </si>
  <si>
    <t>1.1.3</t>
  </si>
  <si>
    <t>Derechos a Recibir Bienes o Servicios</t>
  </si>
  <si>
    <t>1.1.4</t>
  </si>
  <si>
    <t>Inventarios</t>
  </si>
  <si>
    <t>1.1.5</t>
  </si>
  <si>
    <t>Almacenes</t>
  </si>
  <si>
    <t>1.1.6</t>
  </si>
  <si>
    <t>Estimación por Pérdida o Deterioro de Activos Circulantes</t>
  </si>
  <si>
    <t>1.1.9</t>
  </si>
  <si>
    <t>Otros Activos Circulantes</t>
  </si>
  <si>
    <t>ACTIVO NO CIRCULANTE</t>
  </si>
  <si>
    <t>1.2.1</t>
  </si>
  <si>
    <t>Inversiones Financieras a Largo Plazo</t>
  </si>
  <si>
    <t>1.2.2</t>
  </si>
  <si>
    <t>Derechos a Recibir Efectivo o Equivalentes a Largo Plazo</t>
  </si>
  <si>
    <t>1.2.3</t>
  </si>
  <si>
    <t>Bienes Inmuebles, Infraestructura y Construcciones en Proceso</t>
  </si>
  <si>
    <t>1.2.4</t>
  </si>
  <si>
    <t>Bienes Muebles</t>
  </si>
  <si>
    <t>1.2.5</t>
  </si>
  <si>
    <t>1.2.6</t>
  </si>
  <si>
    <t>Depreciación, Deterioro y Amortización Acumulada de Bienes</t>
  </si>
  <si>
    <t>1.2.7</t>
  </si>
  <si>
    <t>Activos Diferidos</t>
  </si>
  <si>
    <t>1.2.8</t>
  </si>
  <si>
    <t>Estimación por Pérdida o Deterioro de Activos no Circulantes</t>
  </si>
  <si>
    <t>1.2.9</t>
  </si>
  <si>
    <t>Otros Activos no Circulantes</t>
  </si>
  <si>
    <t>ESTADO ANALÍTICO DE LA DEUDA Y OTROS PASIVOS</t>
  </si>
  <si>
    <t>DENOMINACIÓN DE LAS DEUDAS</t>
  </si>
  <si>
    <t>MONEDA DE CONTRATACIÓN</t>
  </si>
  <si>
    <t xml:space="preserve">INSTITUCIÓN O PAÍS ACREEDOR </t>
  </si>
  <si>
    <t>SALDO INICIAL DEL PERIODO</t>
  </si>
  <si>
    <t>SALDO FINAL DEL PERIODO</t>
  </si>
  <si>
    <t>Deuda Pública</t>
  </si>
  <si>
    <t xml:space="preserve">          Corto Plazo</t>
  </si>
  <si>
    <t xml:space="preserve">     Deuda Interna</t>
  </si>
  <si>
    <t xml:space="preserve">          Instituciones de Crédito</t>
  </si>
  <si>
    <t>Moneda Nacional</t>
  </si>
  <si>
    <t>BANCO MERCANTIL DEL NORTE, S.A.</t>
  </si>
  <si>
    <t xml:space="preserve">          Títulos y Valores</t>
  </si>
  <si>
    <t xml:space="preserve">          Arrendamientos Financieros</t>
  </si>
  <si>
    <t xml:space="preserve">     Deuda Externa</t>
  </si>
  <si>
    <t xml:space="preserve">          Organismos Financieros Internacionales</t>
  </si>
  <si>
    <t xml:space="preserve">          Deuda Bilateral</t>
  </si>
  <si>
    <t xml:space="preserve">     Subtotal Corto Plazo</t>
  </si>
  <si>
    <t xml:space="preserve">          Largo Plazo</t>
  </si>
  <si>
    <t xml:space="preserve">     Subtotal Largo Plazo</t>
  </si>
  <si>
    <t>Otros Pasivos</t>
  </si>
  <si>
    <t xml:space="preserve">     Total Deuda y Otros Pasivos</t>
  </si>
  <si>
    <t>ESTADO DE CAMBIOS EN LA SITUACION FINANCIERA</t>
  </si>
  <si>
    <t>DEL 01 AL 30 DE  SEPTIEMBRE  DE 2018</t>
  </si>
  <si>
    <t>Concepto                                                                                                                                Origen                                                                        Aplicación</t>
  </si>
  <si>
    <t>SEPTIEMBRE</t>
  </si>
  <si>
    <t xml:space="preserve">Activo </t>
  </si>
  <si>
    <r>
      <rPr>
        <sz val="11"/>
        <rFont val="Arial"/>
        <family val="2"/>
      </rPr>
      <t xml:space="preserve">Activo Circulante                                                                                                                                     </t>
    </r>
    <r>
      <rPr>
        <vertAlign val="superscript"/>
        <sz val="11"/>
        <rFont val="Arial"/>
        <family val="2"/>
      </rPr>
      <t>$593,612,585.97</t>
    </r>
  </si>
  <si>
    <t xml:space="preserve">Activo No Circulante </t>
  </si>
  <si>
    <t xml:space="preserve">Pasivo                                                                                                                                                   </t>
  </si>
  <si>
    <t xml:space="preserve">Pasivo Circulante  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</si>
  <si>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</si>
  <si>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</si>
  <si>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</si>
  <si>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</si>
  <si>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</si>
  <si>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</si>
  <si>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</si>
  <si>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</si>
  <si>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Página 1 de 2</t>
  </si>
  <si>
    <r>
      <rPr>
        <sz val="9"/>
        <color rgb="FFFFFFFF"/>
        <rFont val="Arial"/>
        <family val="2"/>
      </rPr>
      <t>Concepto                                                                                                                                Origen                                                                        Aplicación</t>
    </r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</si>
  <si>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</si>
  <si>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</si>
  <si>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</si>
  <si>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</si>
  <si>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</si>
  <si>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 y Bienes de Terceros en Garantía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</si>
  <si>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</si>
  <si>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</si>
  <si>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</si>
  <si>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</si>
  <si>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</si>
  <si>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Actualizaciones de la Hacienda / Patrimonio</t>
  </si>
  <si>
    <t>Hacienda Pública / Patrimonio Generado</t>
  </si>
  <si>
    <t>Resultado del Ejercicio (Ahorro / 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</si>
  <si>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</si>
  <si>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</si>
  <si>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</si>
  <si>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</si>
  <si>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Actualizacion de la Hacienda Pública /</t>
  </si>
  <si>
    <t>Patrimonio</t>
  </si>
  <si>
    <t>Resultado por Posición Monetaria</t>
  </si>
  <si>
    <t>Resultado Por Tenencia de Activos No Monetarios</t>
  </si>
  <si>
    <t>Página 2 de 2</t>
  </si>
  <si>
    <t>ESTADO DE FLUJOS DE EFECTIVO</t>
  </si>
  <si>
    <t>Flujos de Efectivo de las Actividades de Operación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</si>
  <si>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</si>
  <si>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</si>
  <si>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</si>
  <si>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</si>
  <si>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</si>
  <si>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</si>
  <si>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</t>
  </si>
  <si>
    <t>Ingresos No Comprendidos en las Fracc de la Ley de Ing Causados en Ejerc Ant Pend de Liq de Pgo</t>
  </si>
  <si>
    <t>Transferencias, Asignaciones y Subsidios y Otras ayudas</t>
  </si>
  <si>
    <t>Otros Origenes de Operación</t>
  </si>
  <si>
    <t>Aplicacion</t>
  </si>
  <si>
    <t>Materiales y Suministros</t>
  </si>
  <si>
    <t>Servicios Personales</t>
  </si>
  <si>
    <t>Servicios Generales</t>
  </si>
  <si>
    <t>Transferencias, Asignaciones, Subsidios y Otras Ayudas</t>
  </si>
  <si>
    <t xml:space="preserve">     Transferencias al resto del Sector Publico</t>
  </si>
  <si>
    <t xml:space="preserve">     Transferencias a Fideicomisos, Mandatos y Contratos Analogos</t>
  </si>
  <si>
    <t xml:space="preserve">     Transferencias al Exterior</t>
  </si>
  <si>
    <t>Otras Aplicaciones de Operación</t>
  </si>
  <si>
    <t>Flujos netos de Efectivo por Actividades de Operacion</t>
  </si>
  <si>
    <t>Flujos de Efectivo de las Actividades de Inversion</t>
  </si>
  <si>
    <t>Otros Origenes de Inversión</t>
  </si>
  <si>
    <t>Otras Aplicaciones de Inversion</t>
  </si>
  <si>
    <t>Flujos netos de Efectivo por Actividades de Inversion</t>
  </si>
  <si>
    <t>Flujo de Efectivo de las Actividades de Financiamiento</t>
  </si>
  <si>
    <t>Endeudamiento Neto</t>
  </si>
  <si>
    <t xml:space="preserve">     Interno</t>
  </si>
  <si>
    <t xml:space="preserve">     Externo</t>
  </si>
  <si>
    <t>Otros Origenes de Financiamiento</t>
  </si>
  <si>
    <t>Servicios de la Deuda</t>
  </si>
  <si>
    <t>Otras Aplicaciones de Fianciamiento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</si>
  <si>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</si>
  <si>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</si>
  <si>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</si>
  <si>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</si>
  <si>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ESTADO DE SITUACIÓN FINANCIERA</t>
  </si>
  <si>
    <t>PASIVO</t>
  </si>
  <si>
    <t>Activo Circulante</t>
  </si>
  <si>
    <t>Pasivo Circulante</t>
  </si>
  <si>
    <t>Total de Activos Circulantes</t>
  </si>
  <si>
    <t>Activo No Circulante</t>
  </si>
  <si>
    <t>Total de Pasivos Circulantes</t>
  </si>
  <si>
    <t>Fondos y Bienes de Terceros en Garantía y/o Administración a Largo Plazo</t>
  </si>
  <si>
    <t>Estimación por Pérdida o Deterioro de Activos No Circulantes</t>
  </si>
  <si>
    <t>Total de Pasivos No Circulantes</t>
  </si>
  <si>
    <t>Otros Activos No Circulantes</t>
  </si>
  <si>
    <t>Total de Pasivo</t>
  </si>
  <si>
    <t>Total de Activos No Circulantes</t>
  </si>
  <si>
    <t>HACIENDA PÚBLICA / PATRIMONIO</t>
  </si>
  <si>
    <t>Total de Activos</t>
  </si>
  <si>
    <t>Actualizaciones de la Hacienda Pública / Patrimonio</t>
  </si>
  <si>
    <t>Resultados del Ejercicio (Ahorro / Desahorro)</t>
  </si>
  <si>
    <t>Resultados de Ejercicios Anteriores</t>
  </si>
  <si>
    <t>Exceso o Insuficiencia en la Actualizacion de la Hacienda Pública / Patrimonio</t>
  </si>
  <si>
    <t>Resultado por Tenencia de Activos No Monetarios</t>
  </si>
  <si>
    <t>Total Hacienda Pública / Patromonio</t>
  </si>
  <si>
    <t>Total de Pasivo  y Hacienda Pública / Patrimonio</t>
  </si>
  <si>
    <t>Nombre del Ente Público</t>
  </si>
  <si>
    <t>Estado de Variación en la Hacienda Pública</t>
  </si>
  <si>
    <t>Del 01-09-2018 al 30-09-2018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</si>
  <si>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</si>
  <si>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</si>
  <si>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</si>
  <si>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</si>
  <si>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Agosto 2018</t>
  </si>
  <si>
    <t>Actualización de la Hacienda Pública/Patrimonio</t>
  </si>
  <si>
    <t>Hacienda Pública / Patrimonio Generado Neto de Agosto 2018</t>
  </si>
  <si>
    <t>Resultados del Ejercicio (Ahorro/Desahorro)</t>
  </si>
  <si>
    <t>Exceso o Insuficiencia en la Actualización de la Hacienda Pública / Patrimonio Neto de Agosto 2018</t>
  </si>
  <si>
    <t>Resultado por Tenencia de Activos no Monetarios</t>
  </si>
  <si>
    <t>Hacienda Pública / Patrimonio Neto Final de Agosto 2018</t>
  </si>
  <si>
    <t>Cambios en la Hacienda Pública / Patrimonio Contribuido Neto de Septiembre 2018</t>
  </si>
  <si>
    <t>Variaciones de la Hacienda Pública / Patrimonio Generado Neto de Septiembre 2018</t>
  </si>
  <si>
    <t>Cambios en el Exceso o Insuficiencia en la Actualización de la Hacienda Pública / Patrimonio Neto de Septiembre 2018</t>
  </si>
  <si>
    <t>Hacienda Pública / Patrimonio Neto Final de Septiembre 2018</t>
  </si>
  <si>
    <t xml:space="preserve">                                                                                       (PESOS)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</si>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</sst>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3" formatCode="_-* #,##0.00_-;\-* #,##0.00_-;_-* &quot;-&quot;??_-;_-@_-"/>
    <numFmt numFmtId="164" formatCode="_-* #,##0.0_-;\-* #,##0.0_-;_-* &quot;-&quot;??_-;_-@_-"/>
    <numFmt numFmtId="165" formatCode="_-* #,##0.00000000_-;\-* #,##0.00000000_-;_-* &quot;-&quot;??_-;_-@_-"/>
    <numFmt numFmtId="166" formatCode="\$#,##0.00"/>
    <numFmt numFmtId="167" formatCode="\$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indexed="8"/>
      <name val="MS Sans Serif"/>
      <family val="2"/>
    </font>
    <font>
      <sz val="8"/>
      <color indexed="8"/>
      <name val="Century Gothic"/>
      <family val="2"/>
    </font>
    <font>
      <b/>
      <sz val="8"/>
      <color indexed="62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9"/>
      <name val="Century Gothic"/>
      <family val="2"/>
    </font>
    <font>
      <sz val="8"/>
      <color theme="1"/>
      <name val="Calibri"/>
      <family val="2"/>
      <scheme val="minor"/>
    </font>
    <font>
      <i/>
      <u/>
      <sz val="8"/>
      <color theme="1"/>
      <name val="Century Gothic"/>
      <family val="2"/>
    </font>
    <font>
      <sz val="8"/>
      <name val="Century Gothic"/>
      <family val="2"/>
    </font>
    <font>
      <sz val="10"/>
      <color rgb="FF000000"/>
      <name val="Times New Roman"/>
      <charset val="204"/>
    </font>
    <font>
      <sz val="11"/>
      <color rgb="FF000000"/>
      <name val="Arial"/>
      <family val="2"/>
    </font>
    <font>
      <sz val="9.5"/>
      <color theme="0" tint="-0.499984740745262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11"/>
      <color rgb="FF000000"/>
      <name val="Times New Roman"/>
      <family val="1"/>
    </font>
    <font>
      <vertAlign val="superscript"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Times New Roman"/>
      <family val="1"/>
    </font>
    <font>
      <b/>
      <sz val="9.5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</cellStyleXfs>
  <cellXfs count="160">
    <xf numFmtId="0" fontId="0" fillId="0" borderId="0" xfId="0"/>
    <xf numFmtId="0" fontId="4" fillId="2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/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Border="1"/>
    <xf numFmtId="0" fontId="6" fillId="4" borderId="9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right" wrapText="1"/>
    </xf>
    <xf numFmtId="0" fontId="6" fillId="4" borderId="9" xfId="0" applyFont="1" applyFill="1" applyBorder="1" applyAlignment="1">
      <alignment horizontal="left" wrapText="1"/>
    </xf>
    <xf numFmtId="43" fontId="6" fillId="4" borderId="9" xfId="1" applyNumberFormat="1" applyFont="1" applyFill="1" applyBorder="1" applyAlignment="1">
      <alignment horizontal="right" wrapText="1"/>
    </xf>
    <xf numFmtId="43" fontId="6" fillId="4" borderId="9" xfId="1" applyFont="1" applyFill="1" applyBorder="1" applyAlignment="1">
      <alignment horizontal="right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43" fontId="7" fillId="0" borderId="9" xfId="0" applyNumberFormat="1" applyFont="1" applyBorder="1" applyAlignment="1">
      <alignment horizontal="right"/>
    </xf>
    <xf numFmtId="0" fontId="7" fillId="0" borderId="0" xfId="0" applyFont="1" applyBorder="1" applyAlignment="1">
      <alignment vertical="center" wrapText="1"/>
    </xf>
    <xf numFmtId="43" fontId="7" fillId="0" borderId="0" xfId="0" applyNumberFormat="1" applyFont="1" applyBorder="1" applyAlignment="1">
      <alignment horizontal="right"/>
    </xf>
    <xf numFmtId="43" fontId="0" fillId="0" borderId="0" xfId="0" applyNumberFormat="1"/>
    <xf numFmtId="0" fontId="8" fillId="5" borderId="7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43" fontId="8" fillId="5" borderId="10" xfId="0" applyNumberFormat="1" applyFont="1" applyFill="1" applyBorder="1" applyAlignment="1">
      <alignment horizontal="right"/>
    </xf>
    <xf numFmtId="43" fontId="8" fillId="5" borderId="10" xfId="1" applyFont="1" applyFill="1" applyBorder="1" applyAlignment="1">
      <alignment horizontal="right"/>
    </xf>
    <xf numFmtId="43" fontId="9" fillId="0" borderId="0" xfId="1" applyFont="1"/>
    <xf numFmtId="43" fontId="0" fillId="0" borderId="0" xfId="1" applyFont="1"/>
    <xf numFmtId="4" fontId="0" fillId="0" borderId="0" xfId="0" applyNumberFormat="1"/>
    <xf numFmtId="0" fontId="10" fillId="0" borderId="0" xfId="0" applyFont="1" applyBorder="1" applyAlignment="1">
      <alignment horizontal="left" vertical="center"/>
    </xf>
    <xf numFmtId="0" fontId="9" fillId="0" borderId="0" xfId="0" applyFont="1"/>
    <xf numFmtId="0" fontId="0" fillId="3" borderId="0" xfId="0" applyFill="1"/>
    <xf numFmtId="0" fontId="11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 wrapText="1"/>
    </xf>
    <xf numFmtId="43" fontId="9" fillId="0" borderId="0" xfId="1" applyNumberFormat="1" applyFont="1"/>
    <xf numFmtId="43" fontId="8" fillId="5" borderId="10" xfId="1" applyNumberFormat="1" applyFont="1" applyFill="1" applyBorder="1" applyAlignment="1">
      <alignment horizontal="right"/>
    </xf>
    <xf numFmtId="0" fontId="6" fillId="4" borderId="9" xfId="0" applyFont="1" applyFill="1" applyBorder="1" applyAlignment="1">
      <alignment wrapText="1"/>
    </xf>
    <xf numFmtId="43" fontId="6" fillId="4" borderId="9" xfId="1" applyNumberFormat="1" applyFont="1" applyFill="1" applyBorder="1" applyAlignment="1">
      <alignment wrapText="1"/>
    </xf>
    <xf numFmtId="0" fontId="6" fillId="4" borderId="9" xfId="0" applyFont="1" applyFill="1" applyBorder="1" applyAlignment="1"/>
    <xf numFmtId="164" fontId="0" fillId="0" borderId="0" xfId="0" applyNumberFormat="1"/>
    <xf numFmtId="0" fontId="6" fillId="4" borderId="13" xfId="0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right"/>
    </xf>
    <xf numFmtId="43" fontId="11" fillId="0" borderId="9" xfId="1" applyFont="1" applyFill="1" applyBorder="1" applyAlignment="1">
      <alignment horizontal="right"/>
    </xf>
    <xf numFmtId="43" fontId="7" fillId="0" borderId="9" xfId="1" applyFont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3" fontId="6" fillId="0" borderId="9" xfId="1" applyFont="1" applyFill="1" applyBorder="1" applyAlignment="1">
      <alignment horizontal="right"/>
    </xf>
    <xf numFmtId="43" fontId="2" fillId="0" borderId="9" xfId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4" fontId="9" fillId="0" borderId="0" xfId="1" applyNumberFormat="1" applyFont="1"/>
    <xf numFmtId="4" fontId="8" fillId="5" borderId="10" xfId="0" applyNumberFormat="1" applyFont="1" applyFill="1" applyBorder="1" applyAlignment="1">
      <alignment horizontal="right"/>
    </xf>
    <xf numFmtId="0" fontId="6" fillId="4" borderId="11" xfId="0" applyFont="1" applyFill="1" applyBorder="1" applyAlignment="1">
      <alignment wrapText="1"/>
    </xf>
    <xf numFmtId="0" fontId="11" fillId="0" borderId="9" xfId="0" applyFont="1" applyFill="1" applyBorder="1" applyAlignment="1">
      <alignment horizontal="center" vertical="center"/>
    </xf>
    <xf numFmtId="43" fontId="2" fillId="4" borderId="9" xfId="0" applyNumberFormat="1" applyFont="1" applyFill="1" applyBorder="1" applyAlignment="1">
      <alignment horizontal="right"/>
    </xf>
    <xf numFmtId="0" fontId="6" fillId="4" borderId="12" xfId="0" applyFont="1" applyFill="1" applyBorder="1" applyAlignment="1">
      <alignment wrapText="1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wrapText="1"/>
    </xf>
    <xf numFmtId="165" fontId="8" fillId="5" borderId="10" xfId="0" applyNumberFormat="1" applyFont="1" applyFill="1" applyBorder="1" applyAlignment="1">
      <alignment horizontal="right"/>
    </xf>
    <xf numFmtId="8" fontId="0" fillId="0" borderId="0" xfId="0" applyNumberFormat="1"/>
    <xf numFmtId="0" fontId="12" fillId="0" borderId="0" xfId="3" applyFill="1" applyBorder="1" applyAlignment="1">
      <alignment horizontal="left" vertical="top"/>
    </xf>
    <xf numFmtId="0" fontId="12" fillId="6" borderId="0" xfId="3" applyFill="1" applyBorder="1" applyAlignment="1">
      <alignment horizontal="left" vertical="top"/>
    </xf>
    <xf numFmtId="0" fontId="12" fillId="0" borderId="0" xfId="3" applyFill="1" applyBorder="1" applyAlignment="1">
      <alignment horizontal="left" vertical="center" wrapText="1"/>
    </xf>
    <xf numFmtId="0" fontId="16" fillId="0" borderId="9" xfId="3" applyFont="1" applyFill="1" applyBorder="1" applyAlignment="1">
      <alignment horizontal="right" vertical="top" wrapText="1" indent="2"/>
    </xf>
    <xf numFmtId="0" fontId="17" fillId="0" borderId="0" xfId="3" applyFont="1" applyFill="1" applyBorder="1" applyAlignment="1">
      <alignment horizontal="right" vertical="top" wrapText="1" indent="2"/>
    </xf>
    <xf numFmtId="0" fontId="18" fillId="0" borderId="0" xfId="3" applyFont="1" applyFill="1" applyBorder="1" applyAlignment="1">
      <alignment vertical="top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0" fontId="19" fillId="0" borderId="0" xfId="3" applyFont="1" applyFill="1" applyBorder="1" applyAlignment="1">
      <alignment horizontal="left" vertical="top"/>
    </xf>
    <xf numFmtId="0" fontId="19" fillId="0" borderId="0" xfId="3" applyFont="1" applyFill="1" applyBorder="1" applyAlignment="1">
      <alignment horizontal="right" vertical="top"/>
    </xf>
    <xf numFmtId="166" fontId="19" fillId="0" borderId="0" xfId="3" applyNumberFormat="1" applyFont="1" applyFill="1" applyBorder="1" applyAlignment="1">
      <alignment vertical="top" wrapText="1"/>
    </xf>
    <xf numFmtId="166" fontId="19" fillId="0" borderId="0" xfId="3" applyNumberFormat="1" applyFont="1" applyFill="1" applyBorder="1" applyAlignment="1">
      <alignment horizontal="right" vertical="top" indent="5" shrinkToFit="1"/>
    </xf>
    <xf numFmtId="166" fontId="19" fillId="2" borderId="0" xfId="3" applyNumberFormat="1" applyFont="1" applyFill="1" applyBorder="1" applyAlignment="1">
      <alignment vertical="top" shrinkToFit="1"/>
    </xf>
    <xf numFmtId="166" fontId="19" fillId="2" borderId="0" xfId="3" applyNumberFormat="1" applyFont="1" applyFill="1" applyBorder="1" applyAlignment="1">
      <alignment horizontal="right" vertical="top" indent="5" shrinkToFit="1"/>
    </xf>
    <xf numFmtId="166" fontId="19" fillId="2" borderId="0" xfId="3" applyNumberFormat="1" applyFont="1" applyFill="1" applyBorder="1" applyAlignment="1">
      <alignment horizontal="right" vertical="top" shrinkToFit="1"/>
    </xf>
    <xf numFmtId="166" fontId="19" fillId="2" borderId="0" xfId="3" applyNumberFormat="1" applyFont="1" applyFill="1" applyBorder="1" applyAlignment="1">
      <alignment horizontal="left" vertical="top" indent="5" shrinkToFit="1"/>
    </xf>
    <xf numFmtId="167" fontId="19" fillId="2" borderId="0" xfId="3" applyNumberFormat="1" applyFont="1" applyFill="1" applyBorder="1" applyAlignment="1">
      <alignment vertical="top" shrinkToFit="1"/>
    </xf>
    <xf numFmtId="167" fontId="19" fillId="2" borderId="0" xfId="3" applyNumberFormat="1" applyFont="1" applyFill="1" applyBorder="1" applyAlignment="1">
      <alignment horizontal="right" vertical="top" indent="5" shrinkToFit="1"/>
    </xf>
    <xf numFmtId="167" fontId="19" fillId="2" borderId="0" xfId="3" applyNumberFormat="1" applyFont="1" applyFill="1" applyBorder="1" applyAlignment="1">
      <alignment horizontal="right" vertical="top" shrinkToFit="1"/>
    </xf>
    <xf numFmtId="166" fontId="19" fillId="2" borderId="0" xfId="3" applyNumberFormat="1" applyFont="1" applyFill="1" applyBorder="1" applyAlignment="1">
      <alignment horizontal="right" vertical="center" indent="5" shrinkToFit="1"/>
    </xf>
    <xf numFmtId="166" fontId="19" fillId="2" borderId="0" xfId="3" applyNumberFormat="1" applyFont="1" applyFill="1" applyBorder="1" applyAlignment="1">
      <alignment horizontal="right" vertical="center" shrinkToFit="1"/>
    </xf>
    <xf numFmtId="166" fontId="19" fillId="2" borderId="0" xfId="3" applyNumberFormat="1" applyFont="1" applyFill="1" applyBorder="1" applyAlignment="1">
      <alignment horizontal="left" vertical="top" indent="6" shrinkToFit="1"/>
    </xf>
    <xf numFmtId="0" fontId="19" fillId="2" borderId="0" xfId="3" applyFont="1" applyFill="1" applyBorder="1" applyAlignment="1">
      <alignment vertical="top" wrapText="1"/>
    </xf>
    <xf numFmtId="167" fontId="19" fillId="0" borderId="0" xfId="3" applyNumberFormat="1" applyFont="1" applyFill="1" applyBorder="1" applyAlignment="1">
      <alignment vertical="top" shrinkToFit="1"/>
    </xf>
    <xf numFmtId="167" fontId="19" fillId="0" borderId="0" xfId="3" applyNumberFormat="1" applyFont="1" applyFill="1" applyBorder="1" applyAlignment="1">
      <alignment horizontal="right" vertical="top" indent="5" shrinkToFit="1"/>
    </xf>
    <xf numFmtId="167" fontId="19" fillId="0" borderId="0" xfId="3" applyNumberFormat="1" applyFont="1" applyFill="1" applyBorder="1" applyAlignment="1">
      <alignment horizontal="right" vertical="top" shrinkToFit="1"/>
    </xf>
    <xf numFmtId="0" fontId="23" fillId="9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/>
    </xf>
    <xf numFmtId="0" fontId="22" fillId="0" borderId="0" xfId="0" applyFont="1"/>
    <xf numFmtId="0" fontId="23" fillId="2" borderId="9" xfId="0" applyFont="1" applyFill="1" applyBorder="1" applyAlignment="1">
      <alignment horizontal="justify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43" fontId="23" fillId="0" borderId="9" xfId="1" applyFont="1" applyBorder="1" applyAlignment="1">
      <alignment horizontal="center" vertical="center" wrapText="1"/>
    </xf>
    <xf numFmtId="43" fontId="23" fillId="8" borderId="9" xfId="1" applyFont="1" applyFill="1" applyBorder="1" applyAlignment="1">
      <alignment horizontal="center" vertical="center" wrapText="1"/>
    </xf>
    <xf numFmtId="43" fontId="23" fillId="8" borderId="9" xfId="1" applyFont="1" applyFill="1" applyBorder="1" applyAlignment="1">
      <alignment horizontal="center" vertical="center"/>
    </xf>
    <xf numFmtId="43" fontId="23" fillId="0" borderId="9" xfId="1" applyFont="1" applyBorder="1" applyAlignment="1">
      <alignment horizontal="center" vertical="center"/>
    </xf>
    <xf numFmtId="0" fontId="22" fillId="2" borderId="9" xfId="0" applyFont="1" applyFill="1" applyBorder="1" applyAlignment="1">
      <alignment horizontal="justify" vertical="center"/>
    </xf>
    <xf numFmtId="43" fontId="22" fillId="0" borderId="9" xfId="1" applyFont="1" applyBorder="1" applyAlignment="1">
      <alignment horizontal="center" vertical="center" wrapText="1"/>
    </xf>
    <xf numFmtId="43" fontId="22" fillId="8" borderId="9" xfId="1" applyFont="1" applyFill="1" applyBorder="1" applyAlignment="1">
      <alignment horizontal="center" vertical="center" wrapText="1"/>
    </xf>
    <xf numFmtId="43" fontId="22" fillId="8" borderId="9" xfId="1" applyFont="1" applyFill="1" applyBorder="1" applyAlignment="1">
      <alignment horizontal="center" vertical="center"/>
    </xf>
    <xf numFmtId="43" fontId="23" fillId="0" borderId="9" xfId="1" applyFont="1" applyBorder="1" applyAlignment="1">
      <alignment horizontal="justify" vertical="center" wrapText="1"/>
    </xf>
    <xf numFmtId="43" fontId="23" fillId="0" borderId="9" xfId="1" applyFont="1" applyBorder="1" applyAlignment="1">
      <alignment horizontal="justify" vertical="center"/>
    </xf>
    <xf numFmtId="43" fontId="22" fillId="0" borderId="9" xfId="1" applyFont="1" applyBorder="1" applyAlignment="1">
      <alignment horizontal="center" vertical="center"/>
    </xf>
    <xf numFmtId="0" fontId="23" fillId="0" borderId="9" xfId="0" applyFont="1" applyBorder="1" applyAlignment="1">
      <alignment horizontal="justify" vertical="center"/>
    </xf>
    <xf numFmtId="0" fontId="22" fillId="0" borderId="9" xfId="0" applyFont="1" applyBorder="1" applyAlignment="1">
      <alignment horizontal="justify" vertical="center"/>
    </xf>
    <xf numFmtId="0" fontId="23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 wrapText="1"/>
    </xf>
    <xf numFmtId="0" fontId="24" fillId="0" borderId="0" xfId="0" applyFont="1"/>
    <xf numFmtId="0" fontId="0" fillId="8" borderId="9" xfId="0" applyFill="1" applyBorder="1" applyAlignment="1">
      <alignment horizontal="center"/>
    </xf>
    <xf numFmtId="0" fontId="0" fillId="0" borderId="9" xfId="0" applyBorder="1"/>
    <xf numFmtId="8" fontId="0" fillId="0" borderId="9" xfId="0" applyNumberFormat="1" applyBorder="1"/>
    <xf numFmtId="0" fontId="26" fillId="0" borderId="0" xfId="3" applyFont="1" applyFill="1" applyBorder="1" applyAlignment="1">
      <alignment horizontal="left" vertical="top"/>
    </xf>
    <xf numFmtId="0" fontId="12" fillId="0" borderId="9" xfId="3" applyFill="1" applyBorder="1" applyAlignment="1">
      <alignment horizontal="left" vertical="center" wrapText="1"/>
    </xf>
    <xf numFmtId="0" fontId="17" fillId="0" borderId="9" xfId="3" applyFont="1" applyFill="1" applyBorder="1" applyAlignment="1">
      <alignment horizontal="right" vertical="top" wrapText="1" indent="2"/>
    </xf>
    <xf numFmtId="0" fontId="12" fillId="0" borderId="9" xfId="3" applyFill="1" applyBorder="1" applyAlignment="1">
      <alignment horizontal="left" vertical="top"/>
    </xf>
    <xf numFmtId="0" fontId="18" fillId="0" borderId="9" xfId="3" applyFont="1" applyFill="1" applyBorder="1" applyAlignment="1">
      <alignment vertical="top" wrapText="1"/>
    </xf>
    <xf numFmtId="4" fontId="19" fillId="2" borderId="9" xfId="3" applyNumberFormat="1" applyFont="1" applyFill="1" applyBorder="1" applyAlignment="1">
      <alignment vertical="top" shrinkToFit="1"/>
    </xf>
    <xf numFmtId="4" fontId="12" fillId="2" borderId="9" xfId="3" applyNumberFormat="1" applyFill="1" applyBorder="1" applyAlignment="1">
      <alignment horizontal="left" vertical="top"/>
    </xf>
    <xf numFmtId="0" fontId="20" fillId="0" borderId="9" xfId="3" applyFont="1" applyFill="1" applyBorder="1" applyAlignment="1">
      <alignment vertical="top" wrapText="1"/>
    </xf>
    <xf numFmtId="4" fontId="19" fillId="2" borderId="9" xfId="3" applyNumberFormat="1" applyFont="1" applyFill="1" applyBorder="1" applyAlignment="1">
      <alignment horizontal="right" vertical="top" indent="5" shrinkToFit="1"/>
    </xf>
    <xf numFmtId="0" fontId="16" fillId="0" borderId="9" xfId="3" applyFont="1" applyFill="1" applyBorder="1" applyAlignment="1">
      <alignment horizontal="left" vertical="top" wrapText="1"/>
    </xf>
    <xf numFmtId="4" fontId="19" fillId="2" borderId="9" xfId="3" applyNumberFormat="1" applyFont="1" applyFill="1" applyBorder="1" applyAlignment="1">
      <alignment horizontal="right" vertical="top" shrinkToFit="1"/>
    </xf>
    <xf numFmtId="4" fontId="19" fillId="2" borderId="9" xfId="3" applyNumberFormat="1" applyFont="1" applyFill="1" applyBorder="1" applyAlignment="1">
      <alignment horizontal="left" vertical="top" indent="5" shrinkToFit="1"/>
    </xf>
    <xf numFmtId="0" fontId="17" fillId="0" borderId="9" xfId="3" applyFont="1" applyFill="1" applyBorder="1" applyAlignment="1">
      <alignment horizontal="left" vertical="top" wrapText="1"/>
    </xf>
    <xf numFmtId="4" fontId="19" fillId="2" borderId="9" xfId="3" applyNumberFormat="1" applyFont="1" applyFill="1" applyBorder="1" applyAlignment="1">
      <alignment horizontal="right" vertical="center" indent="5" shrinkToFit="1"/>
    </xf>
    <xf numFmtId="4" fontId="19" fillId="2" borderId="9" xfId="3" applyNumberFormat="1" applyFont="1" applyFill="1" applyBorder="1" applyAlignment="1">
      <alignment horizontal="right" vertical="center" shrinkToFit="1"/>
    </xf>
    <xf numFmtId="4" fontId="19" fillId="2" borderId="9" xfId="3" applyNumberFormat="1" applyFont="1" applyFill="1" applyBorder="1" applyAlignment="1">
      <alignment horizontal="left" vertical="top" indent="6" shrinkToFit="1"/>
    </xf>
    <xf numFmtId="4" fontId="19" fillId="2" borderId="9" xfId="3" applyNumberFormat="1" applyFont="1" applyFill="1" applyBorder="1" applyAlignment="1">
      <alignment vertical="top" wrapText="1"/>
    </xf>
    <xf numFmtId="0" fontId="24" fillId="0" borderId="0" xfId="0" applyFont="1" applyAlignment="1">
      <alignment horizontal="center"/>
    </xf>
    <xf numFmtId="0" fontId="23" fillId="9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6" fillId="7" borderId="0" xfId="3" applyFont="1" applyFill="1" applyBorder="1" applyAlignment="1">
      <alignment horizontal="left" vertical="top" wrapText="1" indent="22"/>
    </xf>
    <xf numFmtId="0" fontId="25" fillId="0" borderId="0" xfId="3" applyFont="1" applyFill="1" applyBorder="1" applyAlignment="1">
      <alignment horizontal="center" vertical="top"/>
    </xf>
    <xf numFmtId="0" fontId="27" fillId="0" borderId="0" xfId="3" applyFont="1" applyFill="1" applyBorder="1" applyAlignment="1">
      <alignment horizontal="center" vertical="top"/>
    </xf>
    <xf numFmtId="0" fontId="15" fillId="7" borderId="9" xfId="3" applyFont="1" applyFill="1" applyBorder="1" applyAlignment="1">
      <alignment horizontal="left" vertical="top" wrapText="1" indent="22"/>
    </xf>
    <xf numFmtId="0" fontId="16" fillId="7" borderId="9" xfId="3" applyFont="1" applyFill="1" applyBorder="1" applyAlignment="1">
      <alignment horizontal="left" vertical="top" wrapText="1" indent="22"/>
    </xf>
    <xf numFmtId="0" fontId="13" fillId="0" borderId="0" xfId="3" applyFont="1" applyFill="1" applyBorder="1" applyAlignment="1">
      <alignment horizontal="center" vertical="top"/>
    </xf>
    <xf numFmtId="0" fontId="14" fillId="0" borderId="0" xfId="3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6" fillId="4" borderId="9" xfId="0" applyFont="1" applyFill="1" applyBorder="1" applyAlignment="1">
      <alignment wrapText="1"/>
    </xf>
    <xf numFmtId="0" fontId="6" fillId="4" borderId="9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24" fillId="0" borderId="9" xfId="0" applyFont="1" applyBorder="1"/>
  </cellXfs>
  <cellStyles count="4">
    <cellStyle name="Millares" xfId="1" builtinId="3"/>
    <cellStyle name="Normal" xfId="0" builtinId="0"/>
    <cellStyle name="Normal 2" xfId="3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166687</xdr:rowOff>
    </xdr:from>
    <xdr:to>
      <xdr:col>0</xdr:col>
      <xdr:colOff>1119186</xdr:colOff>
      <xdr:row>5</xdr:row>
      <xdr:rowOff>273843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357187"/>
          <a:ext cx="1119186" cy="105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1057275</xdr:colOff>
      <xdr:row>3</xdr:row>
      <xdr:rowOff>107884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1057275</xdr:colOff>
      <xdr:row>3</xdr:row>
      <xdr:rowOff>107884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1111381</xdr:colOff>
      <xdr:row>4</xdr:row>
      <xdr:rowOff>76200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0"/>
          <a:ext cx="1111381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1057275</xdr:colOff>
      <xdr:row>4</xdr:row>
      <xdr:rowOff>107884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4</xdr:row>
      <xdr:rowOff>107884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1057275</xdr:colOff>
      <xdr:row>4</xdr:row>
      <xdr:rowOff>107884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762000</xdr:colOff>
      <xdr:row>5</xdr:row>
      <xdr:rowOff>107884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3810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295275</xdr:colOff>
      <xdr:row>5</xdr:row>
      <xdr:rowOff>88834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1905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695325</xdr:colOff>
      <xdr:row>5</xdr:row>
      <xdr:rowOff>107884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3810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295275</xdr:colOff>
      <xdr:row>5</xdr:row>
      <xdr:rowOff>98359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28575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361950</xdr:colOff>
      <xdr:row>5</xdr:row>
      <xdr:rowOff>107884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3810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695325</xdr:colOff>
      <xdr:row>5</xdr:row>
      <xdr:rowOff>88834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1905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295275</xdr:colOff>
      <xdr:row>5</xdr:row>
      <xdr:rowOff>98359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28575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48"/>
  <sheetViews>
    <sheetView zoomScale="80" zoomScaleNormal="80" zoomScaleSheetLayoutView="50" workbookViewId="0">
      <selection activeCell="B5" sqref="B5:G5"/>
    </sheetView>
  </sheetViews>
  <sheetFormatPr baseColWidth="10" defaultRowHeight="15" x14ac:dyDescent="0.25"/>
  <cols>
    <col min="1" max="1" width="18" customWidth="1"/>
    <col min="2" max="2" width="18" style="85" customWidth="1"/>
    <col min="3" max="3" width="26.140625" style="85" customWidth="1"/>
    <col min="4" max="4" width="27.28515625" style="85" customWidth="1"/>
    <col min="5" max="5" width="29" style="85" customWidth="1"/>
    <col min="6" max="6" width="19.140625" style="85" customWidth="1"/>
    <col min="7" max="7" width="17.85546875" style="85" bestFit="1" customWidth="1"/>
  </cols>
  <sheetData>
    <row r="3" spans="2:7" x14ac:dyDescent="0.25">
      <c r="B3" s="126" t="s">
        <v>358</v>
      </c>
      <c r="C3" s="126"/>
      <c r="D3" s="126"/>
      <c r="E3" s="126"/>
      <c r="F3" s="126"/>
      <c r="G3" s="126"/>
    </row>
    <row r="4" spans="2:7" x14ac:dyDescent="0.25">
      <c r="B4" s="126" t="s">
        <v>359</v>
      </c>
      <c r="C4" s="126"/>
      <c r="D4" s="126"/>
      <c r="E4" s="126"/>
      <c r="F4" s="126"/>
      <c r="G4" s="126"/>
    </row>
    <row r="5" spans="2:7" x14ac:dyDescent="0.25">
      <c r="B5" s="126" t="s">
        <v>360</v>
      </c>
      <c r="C5" s="126"/>
      <c r="D5" s="126"/>
      <c r="E5" s="126"/>
      <c r="F5" s="126"/>
      <c r="G5" s="126"/>
    </row>
    <row r="6" spans="2:7" ht="63.75" x14ac:dyDescent="0.25">
      <c r="B6" s="82" t="s">
        <v>62</v>
      </c>
      <c r="C6" s="83" t="s">
        <v>284</v>
      </c>
      <c r="D6" s="83" t="s">
        <v>361</v>
      </c>
      <c r="E6" s="83" t="s">
        <v>362</v>
      </c>
      <c r="F6" s="83" t="s">
        <v>363</v>
      </c>
      <c r="G6" s="84" t="s">
        <v>364</v>
      </c>
    </row>
    <row r="7" spans="2:7" x14ac:dyDescent="0.25">
      <c r="B7" s="86"/>
      <c r="C7" s="87"/>
      <c r="D7" s="87"/>
      <c r="E7" s="87"/>
      <c r="F7" s="88"/>
      <c r="G7" s="88"/>
    </row>
    <row r="8" spans="2:7" ht="25.5" x14ac:dyDescent="0.25">
      <c r="B8" s="86" t="s">
        <v>365</v>
      </c>
      <c r="C8" s="89">
        <f>SUM(C9:C11)</f>
        <v>612294071.17999995</v>
      </c>
      <c r="D8" s="90"/>
      <c r="E8" s="90"/>
      <c r="F8" s="91"/>
      <c r="G8" s="92">
        <f>SUM(C8)</f>
        <v>612294071.17999995</v>
      </c>
    </row>
    <row r="9" spans="2:7" x14ac:dyDescent="0.25">
      <c r="B9" s="93" t="s">
        <v>285</v>
      </c>
      <c r="C9" s="94">
        <v>1160792.51</v>
      </c>
      <c r="D9" s="95"/>
      <c r="E9" s="95"/>
      <c r="F9" s="96"/>
      <c r="G9" s="92">
        <f t="shared" ref="G9:G11" si="0">SUM(C9)</f>
        <v>1160792.51</v>
      </c>
    </row>
    <row r="10" spans="2:7" x14ac:dyDescent="0.25">
      <c r="B10" s="93" t="s">
        <v>286</v>
      </c>
      <c r="C10" s="94">
        <v>611133278.66999996</v>
      </c>
      <c r="D10" s="95"/>
      <c r="E10" s="95"/>
      <c r="F10" s="96"/>
      <c r="G10" s="92">
        <f t="shared" si="0"/>
        <v>611133278.66999996</v>
      </c>
    </row>
    <row r="11" spans="2:7" x14ac:dyDescent="0.25">
      <c r="B11" s="93" t="s">
        <v>366</v>
      </c>
      <c r="C11" s="94">
        <v>0</v>
      </c>
      <c r="D11" s="95"/>
      <c r="E11" s="95"/>
      <c r="F11" s="96"/>
      <c r="G11" s="92">
        <f t="shared" si="0"/>
        <v>0</v>
      </c>
    </row>
    <row r="12" spans="2:7" x14ac:dyDescent="0.25">
      <c r="B12" s="86"/>
      <c r="C12" s="97"/>
      <c r="D12" s="97"/>
      <c r="E12" s="97"/>
      <c r="F12" s="98"/>
      <c r="G12" s="98"/>
    </row>
    <row r="13" spans="2:7" ht="25.5" x14ac:dyDescent="0.25">
      <c r="B13" s="86" t="s">
        <v>367</v>
      </c>
      <c r="C13" s="90"/>
      <c r="D13" s="89">
        <f>SUM(D15:D18)</f>
        <v>1685035543.9100001</v>
      </c>
      <c r="E13" s="89">
        <f>E14</f>
        <v>277246722.30000001</v>
      </c>
      <c r="F13" s="91"/>
      <c r="G13" s="92">
        <f>D13+E13</f>
        <v>1962282266.21</v>
      </c>
    </row>
    <row r="14" spans="2:7" x14ac:dyDescent="0.25">
      <c r="B14" s="93" t="s">
        <v>368</v>
      </c>
      <c r="C14" s="95"/>
      <c r="D14" s="95"/>
      <c r="E14" s="94">
        <v>277246722.30000001</v>
      </c>
      <c r="F14" s="96"/>
      <c r="G14" s="99">
        <f>E14</f>
        <v>277246722.30000001</v>
      </c>
    </row>
    <row r="15" spans="2:7" x14ac:dyDescent="0.25">
      <c r="B15" s="93" t="s">
        <v>353</v>
      </c>
      <c r="C15" s="95"/>
      <c r="D15" s="94">
        <v>1682048231.21</v>
      </c>
      <c r="E15" s="95"/>
      <c r="F15" s="96"/>
      <c r="G15" s="99">
        <f>D15</f>
        <v>1682048231.21</v>
      </c>
    </row>
    <row r="16" spans="2:7" x14ac:dyDescent="0.25">
      <c r="B16" s="93" t="s">
        <v>291</v>
      </c>
      <c r="C16" s="95"/>
      <c r="D16" s="94">
        <v>2987312.7</v>
      </c>
      <c r="E16" s="95"/>
      <c r="F16" s="96"/>
      <c r="G16" s="99">
        <f t="shared" ref="G16:G18" si="1">D16</f>
        <v>2987312.7</v>
      </c>
    </row>
    <row r="17" spans="2:7" x14ac:dyDescent="0.25">
      <c r="B17" s="93" t="s">
        <v>292</v>
      </c>
      <c r="C17" s="95"/>
      <c r="D17" s="94">
        <v>0</v>
      </c>
      <c r="E17" s="95"/>
      <c r="F17" s="96"/>
      <c r="G17" s="99">
        <f t="shared" si="1"/>
        <v>0</v>
      </c>
    </row>
    <row r="18" spans="2:7" x14ac:dyDescent="0.25">
      <c r="B18" s="93" t="s">
        <v>293</v>
      </c>
      <c r="C18" s="95"/>
      <c r="D18" s="94">
        <v>0</v>
      </c>
      <c r="E18" s="95"/>
      <c r="F18" s="96"/>
      <c r="G18" s="99">
        <f t="shared" si="1"/>
        <v>0</v>
      </c>
    </row>
    <row r="19" spans="2:7" x14ac:dyDescent="0.25">
      <c r="B19" s="86"/>
      <c r="C19" s="97"/>
      <c r="D19" s="97"/>
      <c r="E19" s="97"/>
      <c r="F19" s="98"/>
      <c r="G19" s="98"/>
    </row>
    <row r="20" spans="2:7" ht="25.5" x14ac:dyDescent="0.25">
      <c r="B20" s="100" t="s">
        <v>369</v>
      </c>
      <c r="C20" s="90"/>
      <c r="D20" s="90"/>
      <c r="E20" s="90"/>
      <c r="F20" s="92">
        <f>F21+F22</f>
        <v>0</v>
      </c>
      <c r="G20" s="92">
        <f>F20</f>
        <v>0</v>
      </c>
    </row>
    <row r="21" spans="2:7" x14ac:dyDescent="0.25">
      <c r="B21" s="101" t="s">
        <v>296</v>
      </c>
      <c r="C21" s="95"/>
      <c r="D21" s="95"/>
      <c r="E21" s="95"/>
      <c r="F21" s="99">
        <v>0</v>
      </c>
      <c r="G21" s="92">
        <f t="shared" ref="G21:G22" si="2">F21</f>
        <v>0</v>
      </c>
    </row>
    <row r="22" spans="2:7" x14ac:dyDescent="0.25">
      <c r="B22" s="101" t="s">
        <v>370</v>
      </c>
      <c r="C22" s="95"/>
      <c r="D22" s="95"/>
      <c r="E22" s="95"/>
      <c r="F22" s="99">
        <v>0</v>
      </c>
      <c r="G22" s="92">
        <f t="shared" si="2"/>
        <v>0</v>
      </c>
    </row>
    <row r="23" spans="2:7" x14ac:dyDescent="0.25">
      <c r="B23" s="100"/>
      <c r="C23" s="97"/>
      <c r="D23" s="97"/>
      <c r="E23" s="97"/>
      <c r="F23" s="98"/>
      <c r="G23" s="98"/>
    </row>
    <row r="24" spans="2:7" x14ac:dyDescent="0.25">
      <c r="B24" s="102" t="s">
        <v>371</v>
      </c>
      <c r="C24" s="89">
        <f>C8</f>
        <v>612294071.17999995</v>
      </c>
      <c r="D24" s="89">
        <f>D13</f>
        <v>1685035543.9100001</v>
      </c>
      <c r="E24" s="89">
        <f>E13</f>
        <v>277246722.30000001</v>
      </c>
      <c r="F24" s="92">
        <f>F20</f>
        <v>0</v>
      </c>
      <c r="G24" s="92">
        <f>SUM(C24:F24)</f>
        <v>2574576337.3900003</v>
      </c>
    </row>
    <row r="25" spans="2:7" x14ac:dyDescent="0.25">
      <c r="B25" s="100"/>
      <c r="C25" s="97"/>
      <c r="D25" s="97"/>
      <c r="E25" s="97"/>
      <c r="F25" s="98"/>
      <c r="G25" s="98"/>
    </row>
    <row r="26" spans="2:7" ht="25.5" x14ac:dyDescent="0.25">
      <c r="B26" s="100" t="s">
        <v>372</v>
      </c>
      <c r="C26" s="89">
        <f>SUM(C27:C29)</f>
        <v>38484952.670000002</v>
      </c>
      <c r="D26" s="90"/>
      <c r="E26" s="90"/>
      <c r="F26" s="91"/>
      <c r="G26" s="92">
        <f>C26</f>
        <v>38484952.670000002</v>
      </c>
    </row>
    <row r="27" spans="2:7" x14ac:dyDescent="0.25">
      <c r="B27" s="101" t="s">
        <v>285</v>
      </c>
      <c r="C27" s="94">
        <v>0</v>
      </c>
      <c r="D27" s="95"/>
      <c r="E27" s="95"/>
      <c r="F27" s="96"/>
      <c r="G27" s="92">
        <f t="shared" ref="G27:G29" si="3">C27</f>
        <v>0</v>
      </c>
    </row>
    <row r="28" spans="2:7" x14ac:dyDescent="0.25">
      <c r="B28" s="101" t="s">
        <v>286</v>
      </c>
      <c r="C28" s="94">
        <v>38484952.670000002</v>
      </c>
      <c r="D28" s="95"/>
      <c r="E28" s="95"/>
      <c r="F28" s="96"/>
      <c r="G28" s="92">
        <f t="shared" si="3"/>
        <v>38484952.670000002</v>
      </c>
    </row>
    <row r="29" spans="2:7" x14ac:dyDescent="0.25">
      <c r="B29" s="101" t="s">
        <v>366</v>
      </c>
      <c r="C29" s="94">
        <v>0</v>
      </c>
      <c r="D29" s="95"/>
      <c r="E29" s="95"/>
      <c r="F29" s="96"/>
      <c r="G29" s="92">
        <f t="shared" si="3"/>
        <v>0</v>
      </c>
    </row>
    <row r="30" spans="2:7" x14ac:dyDescent="0.25">
      <c r="B30" s="100"/>
      <c r="C30" s="97"/>
      <c r="D30" s="97"/>
      <c r="E30" s="97"/>
      <c r="F30" s="98"/>
      <c r="G30" s="98"/>
    </row>
    <row r="31" spans="2:7" ht="25.5" x14ac:dyDescent="0.25">
      <c r="B31" s="100" t="s">
        <v>373</v>
      </c>
      <c r="C31" s="90"/>
      <c r="D31" s="89">
        <f>D33</f>
        <v>-74081863.730000004</v>
      </c>
      <c r="E31" s="89">
        <f>SUM(E32:E36)</f>
        <v>-7577011.8799999952</v>
      </c>
      <c r="F31" s="91"/>
      <c r="G31" s="92">
        <f>SUM(D31:E31)</f>
        <v>-81658875.609999999</v>
      </c>
    </row>
    <row r="32" spans="2:7" x14ac:dyDescent="0.25">
      <c r="B32" s="101" t="s">
        <v>368</v>
      </c>
      <c r="C32" s="95"/>
      <c r="D32" s="95"/>
      <c r="E32" s="94">
        <v>269669710.42000002</v>
      </c>
      <c r="F32" s="96"/>
      <c r="G32" s="92">
        <f t="shared" ref="G32:G36" si="4">SUM(D32:E32)</f>
        <v>269669710.42000002</v>
      </c>
    </row>
    <row r="33" spans="2:7" x14ac:dyDescent="0.25">
      <c r="B33" s="101" t="s">
        <v>353</v>
      </c>
      <c r="C33" s="95"/>
      <c r="D33" s="94">
        <v>-74081863.730000004</v>
      </c>
      <c r="E33" s="94">
        <f>-E14</f>
        <v>-277246722.30000001</v>
      </c>
      <c r="F33" s="96"/>
      <c r="G33" s="92">
        <f t="shared" si="4"/>
        <v>-351328586.03000003</v>
      </c>
    </row>
    <row r="34" spans="2:7" x14ac:dyDescent="0.25">
      <c r="B34" s="101" t="s">
        <v>291</v>
      </c>
      <c r="C34" s="95"/>
      <c r="D34" s="95"/>
      <c r="E34" s="94">
        <v>0</v>
      </c>
      <c r="F34" s="96"/>
      <c r="G34" s="92">
        <f t="shared" si="4"/>
        <v>0</v>
      </c>
    </row>
    <row r="35" spans="2:7" x14ac:dyDescent="0.25">
      <c r="B35" s="101" t="s">
        <v>292</v>
      </c>
      <c r="C35" s="95"/>
      <c r="D35" s="95"/>
      <c r="E35" s="94">
        <v>0</v>
      </c>
      <c r="F35" s="96"/>
      <c r="G35" s="92">
        <f t="shared" si="4"/>
        <v>0</v>
      </c>
    </row>
    <row r="36" spans="2:7" x14ac:dyDescent="0.25">
      <c r="B36" s="101" t="s">
        <v>293</v>
      </c>
      <c r="C36" s="95"/>
      <c r="D36" s="95"/>
      <c r="E36" s="94">
        <v>0</v>
      </c>
      <c r="F36" s="96"/>
      <c r="G36" s="92">
        <f t="shared" si="4"/>
        <v>0</v>
      </c>
    </row>
    <row r="37" spans="2:7" x14ac:dyDescent="0.25">
      <c r="B37" s="100"/>
      <c r="C37" s="97"/>
      <c r="D37" s="97"/>
      <c r="E37" s="97"/>
      <c r="F37" s="98"/>
      <c r="G37" s="98"/>
    </row>
    <row r="38" spans="2:7" ht="38.25" x14ac:dyDescent="0.25">
      <c r="B38" s="100" t="s">
        <v>374</v>
      </c>
      <c r="C38" s="90"/>
      <c r="D38" s="90"/>
      <c r="E38" s="90"/>
      <c r="F38" s="92">
        <f>SUM(F39:F40)</f>
        <v>0</v>
      </c>
      <c r="G38" s="92">
        <f>F38</f>
        <v>0</v>
      </c>
    </row>
    <row r="39" spans="2:7" x14ac:dyDescent="0.25">
      <c r="B39" s="101" t="s">
        <v>296</v>
      </c>
      <c r="C39" s="95"/>
      <c r="D39" s="95"/>
      <c r="E39" s="95"/>
      <c r="F39" s="99">
        <v>0</v>
      </c>
      <c r="G39" s="92">
        <f>F39</f>
        <v>0</v>
      </c>
    </row>
    <row r="40" spans="2:7" x14ac:dyDescent="0.25">
      <c r="B40" s="101" t="s">
        <v>370</v>
      </c>
      <c r="C40" s="95"/>
      <c r="D40" s="95"/>
      <c r="E40" s="95"/>
      <c r="F40" s="99">
        <v>0</v>
      </c>
      <c r="G40" s="92">
        <f>F40</f>
        <v>0</v>
      </c>
    </row>
    <row r="41" spans="2:7" x14ac:dyDescent="0.25">
      <c r="B41" s="100"/>
      <c r="C41" s="97"/>
      <c r="D41" s="97"/>
      <c r="E41" s="97"/>
      <c r="F41" s="98"/>
      <c r="G41" s="98"/>
    </row>
    <row r="42" spans="2:7" ht="25.5" x14ac:dyDescent="0.25">
      <c r="B42" s="103" t="s">
        <v>375</v>
      </c>
      <c r="C42" s="89">
        <f>C24+C26</f>
        <v>650779023.8499999</v>
      </c>
      <c r="D42" s="89">
        <f>D24+D31</f>
        <v>1610953680.1800001</v>
      </c>
      <c r="E42" s="89">
        <f>E24+E31</f>
        <v>269669710.42000002</v>
      </c>
      <c r="F42" s="92">
        <f>F24+F38</f>
        <v>0</v>
      </c>
      <c r="G42" s="92">
        <f>C42+D42+E42+F42</f>
        <v>2531402414.4499998</v>
      </c>
    </row>
    <row r="47" spans="2:7" x14ac:dyDescent="0.25">
      <c r="D47" s="55"/>
    </row>
    <row r="48" spans="2:7" x14ac:dyDescent="0.25">
      <c r="D48" s="55"/>
    </row>
  </sheetData>
  <mergeCells count="3">
    <mergeCell ref="B3:G3"/>
    <mergeCell ref="B4:G4"/>
    <mergeCell ref="B5:G5"/>
  </mergeCells>
  <pageMargins left="0.7" right="0.7" top="0.75" bottom="0.75" header="0.3" footer="0.3"/>
  <pageSetup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workbookViewId="0">
      <selection activeCell="A4" sqref="A4:XFD4"/>
    </sheetView>
  </sheetViews>
  <sheetFormatPr baseColWidth="10" defaultRowHeight="15" x14ac:dyDescent="0.25"/>
  <cols>
    <col min="1" max="1" width="51.7109375" customWidth="1"/>
    <col min="2" max="3" width="16.42578125" bestFit="1" customWidth="1"/>
    <col min="4" max="4" width="44.42578125" customWidth="1"/>
    <col min="5" max="6" width="16.42578125" bestFit="1" customWidth="1"/>
  </cols>
  <sheetData>
    <row r="1" spans="1:6" x14ac:dyDescent="0.25">
      <c r="A1" s="127" t="s">
        <v>133</v>
      </c>
      <c r="B1" s="127"/>
      <c r="C1" s="127"/>
      <c r="D1" s="127"/>
      <c r="E1" s="127"/>
      <c r="F1" s="127"/>
    </row>
    <row r="2" spans="1:6" x14ac:dyDescent="0.25">
      <c r="A2" s="127" t="s">
        <v>134</v>
      </c>
      <c r="B2" s="127"/>
      <c r="C2" s="127"/>
      <c r="D2" s="127"/>
      <c r="E2" s="127"/>
      <c r="F2" s="127"/>
    </row>
    <row r="3" spans="1:6" x14ac:dyDescent="0.25">
      <c r="A3" s="127" t="s">
        <v>135</v>
      </c>
      <c r="B3" s="127"/>
      <c r="C3" s="127"/>
      <c r="D3" s="127"/>
      <c r="E3" s="127"/>
      <c r="F3" s="127"/>
    </row>
    <row r="4" spans="1:6" x14ac:dyDescent="0.25">
      <c r="A4" s="127" t="s">
        <v>336</v>
      </c>
      <c r="B4" s="127"/>
      <c r="C4" s="127"/>
      <c r="D4" s="127"/>
      <c r="E4" s="127"/>
      <c r="F4" s="127"/>
    </row>
    <row r="5" spans="1:6" x14ac:dyDescent="0.25">
      <c r="A5" s="127" t="s">
        <v>137</v>
      </c>
      <c r="B5" s="127"/>
      <c r="C5" s="127"/>
      <c r="D5" s="127"/>
      <c r="E5" s="127"/>
      <c r="F5" s="127"/>
    </row>
    <row r="6" spans="1:6" x14ac:dyDescent="0.25">
      <c r="A6" s="127" t="s">
        <v>138</v>
      </c>
      <c r="B6" s="127"/>
      <c r="C6" s="127"/>
      <c r="D6" s="127"/>
      <c r="E6" s="127"/>
      <c r="F6" s="127"/>
    </row>
    <row r="8" spans="1:6" x14ac:dyDescent="0.25">
      <c r="A8" s="105"/>
      <c r="B8" s="105">
        <v>2018</v>
      </c>
      <c r="C8" s="105">
        <v>2017</v>
      </c>
      <c r="D8" s="105"/>
      <c r="E8" s="105">
        <v>2018</v>
      </c>
      <c r="F8" s="105">
        <v>2017</v>
      </c>
    </row>
    <row r="9" spans="1:6" x14ac:dyDescent="0.25">
      <c r="A9" s="106" t="s">
        <v>201</v>
      </c>
      <c r="B9" s="107">
        <v>0</v>
      </c>
      <c r="C9" s="107">
        <v>0</v>
      </c>
      <c r="D9" s="106" t="s">
        <v>337</v>
      </c>
      <c r="E9" s="107">
        <v>0</v>
      </c>
      <c r="F9" s="107">
        <v>0</v>
      </c>
    </row>
    <row r="10" spans="1:6" x14ac:dyDescent="0.25">
      <c r="A10" s="106" t="s">
        <v>338</v>
      </c>
      <c r="B10" s="107">
        <v>0</v>
      </c>
      <c r="C10" s="107">
        <v>0</v>
      </c>
      <c r="D10" s="106" t="s">
        <v>339</v>
      </c>
      <c r="E10" s="107">
        <v>0</v>
      </c>
      <c r="F10" s="107">
        <v>0</v>
      </c>
    </row>
    <row r="11" spans="1:6" x14ac:dyDescent="0.25">
      <c r="A11" s="106" t="s">
        <v>204</v>
      </c>
      <c r="B11" s="107">
        <v>347824239.82999998</v>
      </c>
      <c r="C11" s="107">
        <v>548356626.29999995</v>
      </c>
      <c r="D11" s="106" t="s">
        <v>266</v>
      </c>
      <c r="E11" s="107">
        <v>21756271.23</v>
      </c>
      <c r="F11" s="107">
        <v>22528943.84</v>
      </c>
    </row>
    <row r="12" spans="1:6" x14ac:dyDescent="0.25">
      <c r="A12" s="106" t="s">
        <v>206</v>
      </c>
      <c r="B12" s="107">
        <v>29310663.16</v>
      </c>
      <c r="C12" s="107">
        <v>13602968.689999999</v>
      </c>
      <c r="D12" s="106" t="s">
        <v>267</v>
      </c>
      <c r="E12" s="107">
        <v>0</v>
      </c>
      <c r="F12" s="107">
        <v>0</v>
      </c>
    </row>
    <row r="13" spans="1:6" x14ac:dyDescent="0.25">
      <c r="A13" s="106" t="s">
        <v>208</v>
      </c>
      <c r="B13" s="107">
        <v>17278388.120000001</v>
      </c>
      <c r="C13" s="107">
        <v>80975416.390000001</v>
      </c>
      <c r="D13" s="106" t="s">
        <v>268</v>
      </c>
      <c r="E13" s="107">
        <v>7818180</v>
      </c>
      <c r="F13" s="107">
        <v>7818180</v>
      </c>
    </row>
    <row r="14" spans="1:6" x14ac:dyDescent="0.25">
      <c r="A14" s="106" t="s">
        <v>210</v>
      </c>
      <c r="B14" s="107">
        <v>0</v>
      </c>
      <c r="C14" s="107">
        <v>0</v>
      </c>
      <c r="D14" s="106" t="s">
        <v>269</v>
      </c>
      <c r="E14" s="107">
        <v>0</v>
      </c>
      <c r="F14" s="107">
        <v>0</v>
      </c>
    </row>
    <row r="15" spans="1:6" x14ac:dyDescent="0.25">
      <c r="A15" s="106" t="s">
        <v>212</v>
      </c>
      <c r="B15" s="107">
        <v>0</v>
      </c>
      <c r="C15" s="107">
        <v>0</v>
      </c>
      <c r="D15" s="106" t="s">
        <v>270</v>
      </c>
      <c r="E15" s="107">
        <v>0</v>
      </c>
      <c r="F15" s="107">
        <v>0</v>
      </c>
    </row>
    <row r="16" spans="1:6" x14ac:dyDescent="0.25">
      <c r="A16" s="106" t="s">
        <v>214</v>
      </c>
      <c r="B16" s="107">
        <v>0</v>
      </c>
      <c r="C16" s="107">
        <v>0</v>
      </c>
      <c r="D16" s="106" t="s">
        <v>271</v>
      </c>
      <c r="E16" s="107">
        <v>0</v>
      </c>
      <c r="F16" s="107">
        <v>0</v>
      </c>
    </row>
    <row r="17" spans="1:6" x14ac:dyDescent="0.25">
      <c r="A17" s="106" t="s">
        <v>216</v>
      </c>
      <c r="B17" s="107">
        <v>0</v>
      </c>
      <c r="C17" s="107">
        <v>0</v>
      </c>
      <c r="D17" s="106" t="s">
        <v>272</v>
      </c>
      <c r="E17" s="107">
        <v>73977996.349999994</v>
      </c>
      <c r="F17" s="107">
        <v>46708543.439999998</v>
      </c>
    </row>
    <row r="18" spans="1:6" x14ac:dyDescent="0.25">
      <c r="A18" s="106" t="s">
        <v>340</v>
      </c>
      <c r="B18" s="107">
        <v>394413291.11000001</v>
      </c>
      <c r="C18" s="107">
        <v>642935011.38</v>
      </c>
      <c r="D18" s="106" t="s">
        <v>273</v>
      </c>
      <c r="E18" s="107">
        <v>1154095.83</v>
      </c>
      <c r="F18" s="107">
        <v>722448.36</v>
      </c>
    </row>
    <row r="19" spans="1:6" x14ac:dyDescent="0.25">
      <c r="A19" s="106" t="s">
        <v>341</v>
      </c>
      <c r="B19" s="107">
        <v>0</v>
      </c>
      <c r="C19" s="107">
        <v>0</v>
      </c>
      <c r="D19" s="106" t="s">
        <v>342</v>
      </c>
      <c r="E19" s="107">
        <v>104706543.41</v>
      </c>
      <c r="F19" s="107">
        <v>77778115.640000001</v>
      </c>
    </row>
    <row r="20" spans="1:6" x14ac:dyDescent="0.25">
      <c r="A20" s="106" t="s">
        <v>219</v>
      </c>
      <c r="B20" s="107">
        <v>26738148.52</v>
      </c>
      <c r="C20" s="107">
        <v>9541067.8000000007</v>
      </c>
      <c r="D20" s="106" t="s">
        <v>276</v>
      </c>
      <c r="E20" s="107">
        <v>0</v>
      </c>
      <c r="F20" s="107">
        <v>0</v>
      </c>
    </row>
    <row r="21" spans="1:6" x14ac:dyDescent="0.25">
      <c r="A21" s="106" t="s">
        <v>221</v>
      </c>
      <c r="B21" s="107">
        <v>20678335.670000002</v>
      </c>
      <c r="C21" s="107">
        <v>0</v>
      </c>
      <c r="D21" s="106" t="s">
        <v>277</v>
      </c>
      <c r="E21" s="107">
        <v>12247.43</v>
      </c>
      <c r="F21" s="107">
        <v>0</v>
      </c>
    </row>
    <row r="22" spans="1:6" x14ac:dyDescent="0.25">
      <c r="A22" s="106" t="s">
        <v>223</v>
      </c>
      <c r="B22" s="107">
        <v>2042241950.3299999</v>
      </c>
      <c r="C22" s="107">
        <v>2070530192.1099999</v>
      </c>
      <c r="D22" s="106" t="s">
        <v>278</v>
      </c>
      <c r="E22" s="107">
        <v>0</v>
      </c>
      <c r="F22" s="107">
        <v>0</v>
      </c>
    </row>
    <row r="23" spans="1:6" x14ac:dyDescent="0.25">
      <c r="A23" s="106" t="s">
        <v>225</v>
      </c>
      <c r="B23" s="107">
        <v>227627060.93000001</v>
      </c>
      <c r="C23" s="107">
        <v>194606805.03</v>
      </c>
      <c r="D23" s="106" t="s">
        <v>279</v>
      </c>
      <c r="E23" s="107">
        <v>54727280</v>
      </c>
      <c r="F23" s="107">
        <v>62545460</v>
      </c>
    </row>
    <row r="24" spans="1:6" x14ac:dyDescent="0.25">
      <c r="A24" s="106" t="s">
        <v>52</v>
      </c>
      <c r="B24" s="107">
        <v>51778680.890000001</v>
      </c>
      <c r="C24" s="107">
        <v>6024665.7800000003</v>
      </c>
      <c r="D24" s="106" t="s">
        <v>280</v>
      </c>
      <c r="E24" s="107">
        <v>0</v>
      </c>
      <c r="F24" s="107">
        <v>0</v>
      </c>
    </row>
    <row r="25" spans="1:6" x14ac:dyDescent="0.25">
      <c r="A25" s="106" t="s">
        <v>228</v>
      </c>
      <c r="B25" s="107">
        <v>-72628982.159999996</v>
      </c>
      <c r="C25" s="107">
        <v>-48770942.520000003</v>
      </c>
      <c r="D25" s="106" t="s">
        <v>343</v>
      </c>
      <c r="E25" s="107">
        <v>0</v>
      </c>
      <c r="F25" s="107">
        <v>0</v>
      </c>
    </row>
    <row r="26" spans="1:6" x14ac:dyDescent="0.25">
      <c r="A26" s="106" t="s">
        <v>230</v>
      </c>
      <c r="B26" s="107">
        <v>0</v>
      </c>
      <c r="C26" s="107">
        <v>0</v>
      </c>
      <c r="D26" s="106" t="s">
        <v>282</v>
      </c>
      <c r="E26" s="107">
        <v>0</v>
      </c>
      <c r="F26" s="107">
        <v>2155800.0699999998</v>
      </c>
    </row>
    <row r="27" spans="1:6" x14ac:dyDescent="0.25">
      <c r="A27" s="106" t="s">
        <v>344</v>
      </c>
      <c r="B27" s="107">
        <v>0</v>
      </c>
      <c r="C27" s="107">
        <v>0</v>
      </c>
      <c r="D27" s="106" t="s">
        <v>345</v>
      </c>
      <c r="E27" s="107">
        <v>54739527.43</v>
      </c>
      <c r="F27" s="107">
        <v>64701260.07</v>
      </c>
    </row>
    <row r="28" spans="1:6" x14ac:dyDescent="0.25">
      <c r="A28" s="106" t="s">
        <v>346</v>
      </c>
      <c r="B28" s="107">
        <v>0</v>
      </c>
      <c r="C28" s="107">
        <v>0</v>
      </c>
      <c r="D28" s="106" t="s">
        <v>347</v>
      </c>
      <c r="E28" s="107">
        <v>159446070.84</v>
      </c>
      <c r="F28" s="107">
        <v>142479375.71000001</v>
      </c>
    </row>
    <row r="29" spans="1:6" x14ac:dyDescent="0.25">
      <c r="A29" s="106" t="s">
        <v>348</v>
      </c>
      <c r="B29" s="107">
        <v>2296435194.1799998</v>
      </c>
      <c r="C29" s="107">
        <v>2231931788.1999998</v>
      </c>
      <c r="D29" s="106" t="s">
        <v>349</v>
      </c>
      <c r="E29" s="107">
        <v>0</v>
      </c>
      <c r="F29" s="107">
        <v>0</v>
      </c>
    </row>
    <row r="30" spans="1:6" x14ac:dyDescent="0.25">
      <c r="A30" s="106" t="s">
        <v>350</v>
      </c>
      <c r="B30" s="107">
        <v>2690848485.29</v>
      </c>
      <c r="C30" s="107">
        <v>2874866799.5799999</v>
      </c>
      <c r="D30" s="106" t="s">
        <v>284</v>
      </c>
      <c r="E30" s="107">
        <v>0</v>
      </c>
      <c r="F30" s="107">
        <v>0</v>
      </c>
    </row>
    <row r="31" spans="1:6" x14ac:dyDescent="0.25">
      <c r="A31" s="106"/>
      <c r="B31" s="106"/>
      <c r="C31" s="106"/>
      <c r="D31" s="106" t="s">
        <v>285</v>
      </c>
      <c r="E31" s="107">
        <v>1160792.51</v>
      </c>
      <c r="F31" s="107">
        <v>1160792.51</v>
      </c>
    </row>
    <row r="32" spans="1:6" x14ac:dyDescent="0.25">
      <c r="A32" s="106"/>
      <c r="B32" s="106"/>
      <c r="C32" s="106"/>
      <c r="D32" s="106" t="s">
        <v>286</v>
      </c>
      <c r="E32" s="107">
        <v>649618231.34000003</v>
      </c>
      <c r="F32" s="107">
        <v>247849016.78999999</v>
      </c>
    </row>
    <row r="33" spans="1:6" x14ac:dyDescent="0.25">
      <c r="A33" s="106"/>
      <c r="B33" s="106"/>
      <c r="C33" s="106"/>
      <c r="D33" s="106" t="s">
        <v>351</v>
      </c>
      <c r="E33" s="107">
        <v>0</v>
      </c>
      <c r="F33" s="107">
        <v>0</v>
      </c>
    </row>
    <row r="34" spans="1:6" x14ac:dyDescent="0.25">
      <c r="A34" s="106"/>
      <c r="B34" s="106"/>
      <c r="C34" s="106"/>
      <c r="D34" s="106" t="s">
        <v>288</v>
      </c>
      <c r="E34" s="107">
        <v>0</v>
      </c>
      <c r="F34" s="107">
        <v>0</v>
      </c>
    </row>
    <row r="35" spans="1:6" x14ac:dyDescent="0.25">
      <c r="A35" s="106"/>
      <c r="B35" s="106"/>
      <c r="C35" s="106"/>
      <c r="D35" s="106" t="s">
        <v>352</v>
      </c>
      <c r="E35" s="107">
        <v>269669710.42000002</v>
      </c>
      <c r="F35" s="107">
        <v>531942220.12</v>
      </c>
    </row>
    <row r="36" spans="1:6" x14ac:dyDescent="0.25">
      <c r="A36" s="106"/>
      <c r="B36" s="106"/>
      <c r="C36" s="106"/>
      <c r="D36" s="106" t="s">
        <v>353</v>
      </c>
      <c r="E36" s="107">
        <v>1607966367.48</v>
      </c>
      <c r="F36" s="107">
        <v>1951435394.45</v>
      </c>
    </row>
    <row r="37" spans="1:6" x14ac:dyDescent="0.25">
      <c r="A37" s="106"/>
      <c r="B37" s="106"/>
      <c r="C37" s="106"/>
      <c r="D37" s="106" t="s">
        <v>291</v>
      </c>
      <c r="E37" s="107">
        <v>2987312.7</v>
      </c>
      <c r="F37" s="107">
        <v>0</v>
      </c>
    </row>
    <row r="38" spans="1:6" x14ac:dyDescent="0.25">
      <c r="A38" s="106"/>
      <c r="B38" s="106"/>
      <c r="C38" s="106"/>
      <c r="D38" s="106" t="s">
        <v>292</v>
      </c>
      <c r="E38" s="107">
        <v>0</v>
      </c>
      <c r="F38" s="107">
        <v>0</v>
      </c>
    </row>
    <row r="39" spans="1:6" x14ac:dyDescent="0.25">
      <c r="A39" s="106"/>
      <c r="B39" s="106"/>
      <c r="C39" s="106"/>
      <c r="D39" s="106" t="s">
        <v>293</v>
      </c>
      <c r="E39" s="107">
        <v>0</v>
      </c>
      <c r="F39" s="107">
        <v>0</v>
      </c>
    </row>
    <row r="40" spans="1:6" x14ac:dyDescent="0.25">
      <c r="A40" s="106"/>
      <c r="B40" s="106"/>
      <c r="C40" s="106"/>
      <c r="D40" s="106" t="s">
        <v>354</v>
      </c>
      <c r="E40" s="107">
        <v>0</v>
      </c>
      <c r="F40" s="107">
        <v>0</v>
      </c>
    </row>
    <row r="41" spans="1:6" x14ac:dyDescent="0.25">
      <c r="A41" s="106"/>
      <c r="B41" s="106"/>
      <c r="C41" s="106"/>
      <c r="D41" s="106" t="s">
        <v>296</v>
      </c>
      <c r="E41" s="107">
        <v>0</v>
      </c>
      <c r="F41" s="107">
        <v>0</v>
      </c>
    </row>
    <row r="42" spans="1:6" x14ac:dyDescent="0.25">
      <c r="A42" s="106"/>
      <c r="B42" s="106"/>
      <c r="C42" s="106"/>
      <c r="D42" s="106" t="s">
        <v>355</v>
      </c>
      <c r="E42" s="107">
        <v>0</v>
      </c>
      <c r="F42" s="107">
        <v>0</v>
      </c>
    </row>
    <row r="43" spans="1:6" x14ac:dyDescent="0.25">
      <c r="A43" s="106"/>
      <c r="B43" s="106"/>
      <c r="C43" s="106"/>
      <c r="D43" s="106" t="s">
        <v>356</v>
      </c>
      <c r="E43" s="107">
        <v>2531402414.4499998</v>
      </c>
      <c r="F43" s="107">
        <v>2732387423.8699999</v>
      </c>
    </row>
    <row r="44" spans="1:6" x14ac:dyDescent="0.25">
      <c r="A44" s="106"/>
      <c r="B44" s="106"/>
      <c r="C44" s="106"/>
      <c r="D44" s="106" t="s">
        <v>357</v>
      </c>
      <c r="E44" s="107">
        <v>2690848485.29</v>
      </c>
      <c r="F44" s="107">
        <v>2874866799.5799999</v>
      </c>
    </row>
    <row r="46" spans="1:6" x14ac:dyDescent="0.25">
      <c r="A46" t="s">
        <v>192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"/>
  <sheetViews>
    <sheetView workbookViewId="0">
      <selection activeCell="A11" sqref="A11"/>
    </sheetView>
  </sheetViews>
  <sheetFormatPr baseColWidth="10" defaultRowHeight="15" x14ac:dyDescent="0.25"/>
  <cols>
    <col min="1" max="1" width="86.7109375" customWidth="1"/>
    <col min="2" max="2" width="14.7109375" bestFit="1" customWidth="1"/>
    <col min="3" max="3" width="15.42578125" bestFit="1" customWidth="1"/>
  </cols>
  <sheetData>
    <row r="1" spans="1:3" x14ac:dyDescent="0.25">
      <c r="A1" s="127" t="s">
        <v>133</v>
      </c>
      <c r="B1" s="127"/>
      <c r="C1" s="127"/>
    </row>
    <row r="2" spans="1:3" x14ac:dyDescent="0.25">
      <c r="A2" s="127" t="s">
        <v>134</v>
      </c>
      <c r="B2" s="127"/>
      <c r="C2" s="127"/>
    </row>
    <row r="3" spans="1:3" x14ac:dyDescent="0.25">
      <c r="A3" s="127" t="s">
        <v>135</v>
      </c>
      <c r="B3" s="127"/>
      <c r="C3" s="127"/>
    </row>
    <row r="4" spans="1:3" x14ac:dyDescent="0.25">
      <c r="A4" s="127" t="s">
        <v>299</v>
      </c>
      <c r="B4" s="127"/>
      <c r="C4" s="127"/>
    </row>
    <row r="5" spans="1:3" x14ac:dyDescent="0.25">
      <c r="A5" s="127" t="s">
        <v>194</v>
      </c>
      <c r="B5" s="127"/>
      <c r="C5" s="127"/>
    </row>
    <row r="6" spans="1:3" x14ac:dyDescent="0.25">
      <c r="A6" s="127" t="s">
        <v>138</v>
      </c>
      <c r="B6" s="127"/>
      <c r="C6" s="127"/>
    </row>
    <row r="7" spans="1:3" x14ac:dyDescent="0.25">
      <c r="A7" s="106"/>
      <c r="B7" s="159" t="s">
        <v>260</v>
      </c>
      <c r="C7" s="159" t="s">
        <v>377</v>
      </c>
    </row>
    <row r="8" spans="1:3" x14ac:dyDescent="0.25">
      <c r="A8" s="106" t="s">
        <v>300</v>
      </c>
      <c r="B8" s="106"/>
      <c r="C8" s="106"/>
    </row>
    <row r="9" spans="1:3" x14ac:dyDescent="0.25">
      <c r="A9" s="106" t="s">
        <v>301</v>
      </c>
      <c r="B9" s="107">
        <v>80039882.430000007</v>
      </c>
      <c r="C9" s="107">
        <v>111125950.93000001</v>
      </c>
    </row>
    <row r="10" spans="1:3" x14ac:dyDescent="0.25">
      <c r="A10" s="106" t="s">
        <v>302</v>
      </c>
      <c r="B10" s="107">
        <v>26087069.91</v>
      </c>
      <c r="C10" s="107">
        <v>42332239.549999997</v>
      </c>
    </row>
    <row r="11" spans="1:3" x14ac:dyDescent="0.25">
      <c r="A11" s="106" t="s">
        <v>303</v>
      </c>
      <c r="B11" s="107">
        <v>0</v>
      </c>
      <c r="C11" s="107">
        <v>0</v>
      </c>
    </row>
    <row r="12" spans="1:3" x14ac:dyDescent="0.25">
      <c r="A12" s="106" t="s">
        <v>304</v>
      </c>
      <c r="B12" s="107">
        <v>9576361.4900000002</v>
      </c>
      <c r="C12" s="107">
        <v>8710118.8499999996</v>
      </c>
    </row>
    <row r="13" spans="1:3" x14ac:dyDescent="0.25">
      <c r="A13" s="106" t="s">
        <v>305</v>
      </c>
      <c r="B13" s="107">
        <v>856678.47</v>
      </c>
      <c r="C13" s="107">
        <v>3263600.35</v>
      </c>
    </row>
    <row r="14" spans="1:3" x14ac:dyDescent="0.25">
      <c r="A14" s="106" t="s">
        <v>306</v>
      </c>
      <c r="B14" s="107">
        <v>1486429.94</v>
      </c>
      <c r="C14" s="107">
        <v>1459516.1</v>
      </c>
    </row>
    <row r="15" spans="1:3" x14ac:dyDescent="0.25">
      <c r="A15" s="106" t="s">
        <v>307</v>
      </c>
      <c r="B15" s="107">
        <v>0</v>
      </c>
      <c r="C15" s="107">
        <v>0</v>
      </c>
    </row>
    <row r="16" spans="1:3" x14ac:dyDescent="0.25">
      <c r="A16" s="106" t="s">
        <v>308</v>
      </c>
      <c r="B16" s="107">
        <v>1378293.73</v>
      </c>
      <c r="C16" s="107">
        <v>6420446.9900000002</v>
      </c>
    </row>
    <row r="17" spans="1:3" x14ac:dyDescent="0.25">
      <c r="A17" s="106" t="s">
        <v>150</v>
      </c>
      <c r="B17" s="107">
        <v>33376664.300000001</v>
      </c>
      <c r="C17" s="107">
        <v>40377194</v>
      </c>
    </row>
    <row r="18" spans="1:3" x14ac:dyDescent="0.25">
      <c r="A18" s="106" t="s">
        <v>309</v>
      </c>
      <c r="B18" s="107">
        <v>0</v>
      </c>
      <c r="C18" s="107">
        <v>0</v>
      </c>
    </row>
    <row r="19" spans="1:3" x14ac:dyDescent="0.25">
      <c r="A19" s="106" t="s">
        <v>310</v>
      </c>
      <c r="B19" s="107">
        <v>7278384.5899999999</v>
      </c>
      <c r="C19" s="107">
        <v>8562835.0899999999</v>
      </c>
    </row>
    <row r="20" spans="1:3" x14ac:dyDescent="0.25">
      <c r="A20" s="106" t="s">
        <v>311</v>
      </c>
      <c r="B20" s="107">
        <v>-78371443.659999996</v>
      </c>
      <c r="C20" s="107">
        <v>-105200228.45999999</v>
      </c>
    </row>
    <row r="21" spans="1:3" x14ac:dyDescent="0.25">
      <c r="A21" s="106" t="s">
        <v>312</v>
      </c>
      <c r="B21" s="107">
        <v>-443551.37</v>
      </c>
      <c r="C21" s="107">
        <v>-13110887.939999999</v>
      </c>
    </row>
    <row r="22" spans="1:3" x14ac:dyDescent="0.25">
      <c r="A22" s="106" t="s">
        <v>313</v>
      </c>
      <c r="B22" s="107">
        <v>-30125732.100000001</v>
      </c>
      <c r="C22" s="107">
        <v>-39284427.259999998</v>
      </c>
    </row>
    <row r="23" spans="1:3" x14ac:dyDescent="0.25">
      <c r="A23" s="106" t="s">
        <v>314</v>
      </c>
      <c r="B23" s="107">
        <v>-40669915.82</v>
      </c>
      <c r="C23" s="107">
        <v>-47812294.810000002</v>
      </c>
    </row>
    <row r="24" spans="1:3" x14ac:dyDescent="0.25">
      <c r="A24" s="106" t="s">
        <v>315</v>
      </c>
      <c r="B24" s="107">
        <v>-7132244.3700000001</v>
      </c>
      <c r="C24" s="107">
        <v>-4992618.45</v>
      </c>
    </row>
    <row r="25" spans="1:3" x14ac:dyDescent="0.25">
      <c r="A25" s="106" t="s">
        <v>165</v>
      </c>
      <c r="B25" s="107">
        <v>-4767345.9800000004</v>
      </c>
      <c r="C25" s="107">
        <v>-3416379.88</v>
      </c>
    </row>
    <row r="26" spans="1:3" x14ac:dyDescent="0.25">
      <c r="A26" s="106" t="s">
        <v>316</v>
      </c>
      <c r="B26" s="107">
        <v>0</v>
      </c>
      <c r="C26" s="107">
        <v>0</v>
      </c>
    </row>
    <row r="27" spans="1:3" x14ac:dyDescent="0.25">
      <c r="A27" s="106" t="s">
        <v>167</v>
      </c>
      <c r="B27" s="107">
        <v>0</v>
      </c>
      <c r="C27" s="107">
        <v>0</v>
      </c>
    </row>
    <row r="28" spans="1:3" x14ac:dyDescent="0.25">
      <c r="A28" s="106" t="s">
        <v>168</v>
      </c>
      <c r="B28" s="107">
        <v>-1568679.67</v>
      </c>
      <c r="C28" s="107">
        <v>-794971.64</v>
      </c>
    </row>
    <row r="29" spans="1:3" x14ac:dyDescent="0.25">
      <c r="A29" s="106" t="s">
        <v>169</v>
      </c>
      <c r="B29" s="107">
        <v>-796218.72</v>
      </c>
      <c r="C29" s="107">
        <v>-781266.93</v>
      </c>
    </row>
    <row r="30" spans="1:3" x14ac:dyDescent="0.25">
      <c r="A30" s="106" t="s">
        <v>317</v>
      </c>
      <c r="B30" s="107">
        <v>0</v>
      </c>
      <c r="C30" s="107">
        <v>0</v>
      </c>
    </row>
    <row r="31" spans="1:3" x14ac:dyDescent="0.25">
      <c r="A31" s="106" t="s">
        <v>171</v>
      </c>
      <c r="B31" s="107">
        <v>0</v>
      </c>
      <c r="C31" s="107">
        <v>0</v>
      </c>
    </row>
    <row r="32" spans="1:3" x14ac:dyDescent="0.25">
      <c r="A32" s="106" t="s">
        <v>172</v>
      </c>
      <c r="B32" s="107">
        <v>0</v>
      </c>
      <c r="C32" s="107">
        <v>0</v>
      </c>
    </row>
    <row r="33" spans="1:3" x14ac:dyDescent="0.25">
      <c r="A33" s="106" t="s">
        <v>318</v>
      </c>
      <c r="B33" s="107">
        <v>0</v>
      </c>
      <c r="C33" s="107">
        <v>0</v>
      </c>
    </row>
    <row r="34" spans="1:3" x14ac:dyDescent="0.25">
      <c r="A34" s="106" t="s">
        <v>150</v>
      </c>
      <c r="B34" s="107">
        <v>0</v>
      </c>
      <c r="C34" s="107">
        <v>0</v>
      </c>
    </row>
    <row r="35" spans="1:3" x14ac:dyDescent="0.25">
      <c r="A35" s="106" t="s">
        <v>174</v>
      </c>
      <c r="B35" s="107">
        <v>0</v>
      </c>
      <c r="C35" s="107">
        <v>0</v>
      </c>
    </row>
    <row r="36" spans="1:3" x14ac:dyDescent="0.25">
      <c r="A36" s="106" t="s">
        <v>175</v>
      </c>
      <c r="B36" s="107">
        <v>0</v>
      </c>
      <c r="C36" s="107">
        <v>0</v>
      </c>
    </row>
    <row r="37" spans="1:3" x14ac:dyDescent="0.25">
      <c r="A37" s="106" t="s">
        <v>176</v>
      </c>
      <c r="B37" s="107">
        <v>0</v>
      </c>
      <c r="C37" s="107">
        <v>0</v>
      </c>
    </row>
    <row r="38" spans="1:3" x14ac:dyDescent="0.25">
      <c r="A38" s="106" t="s">
        <v>319</v>
      </c>
      <c r="B38" s="107">
        <v>0</v>
      </c>
      <c r="C38" s="107">
        <v>0</v>
      </c>
    </row>
    <row r="39" spans="1:3" x14ac:dyDescent="0.25">
      <c r="A39" s="106" t="s">
        <v>320</v>
      </c>
      <c r="B39" s="107">
        <v>1668438.77</v>
      </c>
      <c r="C39" s="107">
        <v>5925722.4699999997</v>
      </c>
    </row>
    <row r="40" spans="1:3" x14ac:dyDescent="0.25">
      <c r="A40" s="106" t="s">
        <v>321</v>
      </c>
      <c r="B40" s="106"/>
      <c r="C40" s="106"/>
    </row>
    <row r="41" spans="1:3" x14ac:dyDescent="0.25">
      <c r="A41" s="106" t="s">
        <v>301</v>
      </c>
      <c r="B41" s="107">
        <v>-4291863.1500000004</v>
      </c>
      <c r="C41" s="107">
        <v>12470857.91</v>
      </c>
    </row>
    <row r="42" spans="1:3" x14ac:dyDescent="0.25">
      <c r="A42" s="106" t="s">
        <v>223</v>
      </c>
      <c r="B42" s="107">
        <v>0</v>
      </c>
      <c r="C42" s="107">
        <v>0</v>
      </c>
    </row>
    <row r="43" spans="1:3" x14ac:dyDescent="0.25">
      <c r="A43" s="106" t="s">
        <v>225</v>
      </c>
      <c r="B43" s="107">
        <v>-1891167.75</v>
      </c>
      <c r="C43" s="107">
        <v>4381593.49</v>
      </c>
    </row>
    <row r="44" spans="1:3" x14ac:dyDescent="0.25">
      <c r="A44" s="106" t="s">
        <v>322</v>
      </c>
      <c r="B44" s="107">
        <v>-2400695.4</v>
      </c>
      <c r="C44" s="107">
        <v>8089264.4199999999</v>
      </c>
    </row>
    <row r="45" spans="1:3" x14ac:dyDescent="0.25">
      <c r="A45" s="106" t="s">
        <v>311</v>
      </c>
      <c r="B45" s="107">
        <v>-51306921.450000003</v>
      </c>
      <c r="C45" s="107">
        <v>-74578182.840000004</v>
      </c>
    </row>
    <row r="46" spans="1:3" x14ac:dyDescent="0.25">
      <c r="A46" s="106" t="s">
        <v>223</v>
      </c>
      <c r="B46" s="107">
        <v>18132923.129999999</v>
      </c>
      <c r="C46" s="107">
        <v>1980859.57</v>
      </c>
    </row>
    <row r="47" spans="1:3" x14ac:dyDescent="0.25">
      <c r="A47" s="106" t="s">
        <v>225</v>
      </c>
      <c r="B47" s="107">
        <v>0</v>
      </c>
      <c r="C47" s="107">
        <v>0</v>
      </c>
    </row>
    <row r="48" spans="1:3" x14ac:dyDescent="0.25">
      <c r="A48" s="106" t="s">
        <v>323</v>
      </c>
      <c r="B48" s="107">
        <v>-69439844.579999998</v>
      </c>
      <c r="C48" s="107">
        <v>-76559042.409999996</v>
      </c>
    </row>
    <row r="49" spans="1:3" x14ac:dyDescent="0.25">
      <c r="A49" s="106" t="s">
        <v>324</v>
      </c>
      <c r="B49" s="107">
        <v>-55598784.600000001</v>
      </c>
      <c r="C49" s="107">
        <v>-62107324.93</v>
      </c>
    </row>
    <row r="50" spans="1:3" x14ac:dyDescent="0.25">
      <c r="A50" s="106" t="s">
        <v>325</v>
      </c>
      <c r="B50" s="106"/>
      <c r="C50" s="106"/>
    </row>
    <row r="51" spans="1:3" x14ac:dyDescent="0.25">
      <c r="A51" s="106" t="s">
        <v>301</v>
      </c>
      <c r="B51" s="107">
        <v>0</v>
      </c>
      <c r="C51" s="107">
        <v>0</v>
      </c>
    </row>
    <row r="52" spans="1:3" x14ac:dyDescent="0.25">
      <c r="A52" s="106" t="s">
        <v>326</v>
      </c>
      <c r="B52" s="107">
        <v>0</v>
      </c>
      <c r="C52" s="107">
        <v>0</v>
      </c>
    </row>
    <row r="53" spans="1:3" x14ac:dyDescent="0.25">
      <c r="A53" s="106" t="s">
        <v>327</v>
      </c>
      <c r="B53" s="107">
        <v>0</v>
      </c>
      <c r="C53" s="107">
        <v>0</v>
      </c>
    </row>
    <row r="54" spans="1:3" x14ac:dyDescent="0.25">
      <c r="A54" s="106" t="s">
        <v>328</v>
      </c>
      <c r="B54" s="107">
        <v>0</v>
      </c>
      <c r="C54" s="107">
        <v>0</v>
      </c>
    </row>
    <row r="55" spans="1:3" x14ac:dyDescent="0.25">
      <c r="A55" s="106" t="s">
        <v>329</v>
      </c>
      <c r="B55" s="107">
        <v>0</v>
      </c>
      <c r="C55" s="107">
        <v>0</v>
      </c>
    </row>
    <row r="56" spans="1:3" x14ac:dyDescent="0.25">
      <c r="A56" s="106" t="s">
        <v>311</v>
      </c>
      <c r="B56" s="107">
        <v>-34425562.210000001</v>
      </c>
      <c r="C56" s="107">
        <v>13653294.99</v>
      </c>
    </row>
    <row r="57" spans="1:3" x14ac:dyDescent="0.25">
      <c r="A57" s="106" t="s">
        <v>330</v>
      </c>
      <c r="B57" s="107">
        <v>0</v>
      </c>
      <c r="C57" s="107">
        <v>0</v>
      </c>
    </row>
    <row r="58" spans="1:3" x14ac:dyDescent="0.25">
      <c r="A58" s="106" t="s">
        <v>327</v>
      </c>
      <c r="B58" s="107">
        <v>0</v>
      </c>
      <c r="C58" s="107">
        <v>0</v>
      </c>
    </row>
    <row r="59" spans="1:3" x14ac:dyDescent="0.25">
      <c r="A59" s="106" t="s">
        <v>328</v>
      </c>
      <c r="B59" s="107">
        <v>0</v>
      </c>
      <c r="C59" s="107">
        <v>0</v>
      </c>
    </row>
    <row r="60" spans="1:3" x14ac:dyDescent="0.25">
      <c r="A60" s="106" t="s">
        <v>331</v>
      </c>
      <c r="B60" s="107">
        <v>-34425562.210000001</v>
      </c>
      <c r="C60" s="107">
        <v>13653294.99</v>
      </c>
    </row>
    <row r="61" spans="1:3" x14ac:dyDescent="0.25">
      <c r="A61" s="106" t="s">
        <v>332</v>
      </c>
      <c r="B61" s="107">
        <v>34425562.210000001</v>
      </c>
      <c r="C61" s="107">
        <v>-13653294.99</v>
      </c>
    </row>
    <row r="62" spans="1:3" x14ac:dyDescent="0.25">
      <c r="A62" s="106" t="s">
        <v>333</v>
      </c>
      <c r="B62" s="107">
        <v>-88355908.040000007</v>
      </c>
      <c r="C62" s="107">
        <v>-42528307.469999999</v>
      </c>
    </row>
    <row r="63" spans="1:3" x14ac:dyDescent="0.25">
      <c r="A63" s="106" t="s">
        <v>334</v>
      </c>
      <c r="B63" s="107">
        <v>436180147.87</v>
      </c>
      <c r="C63" s="107">
        <v>478708455.33999997</v>
      </c>
    </row>
    <row r="64" spans="1:3" x14ac:dyDescent="0.25">
      <c r="A64" s="106" t="s">
        <v>335</v>
      </c>
      <c r="B64" s="107">
        <v>347824239.82999998</v>
      </c>
      <c r="C64" s="107">
        <v>436180147.87</v>
      </c>
    </row>
    <row r="65" spans="1:1" x14ac:dyDescent="0.25">
      <c r="A65" t="s">
        <v>192</v>
      </c>
    </row>
  </sheetData>
  <mergeCells count="6"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8"/>
  <sheetViews>
    <sheetView tabSelected="1" view="pageBreakPreview" topLeftCell="A57" zoomScale="60" zoomScaleNormal="100" workbookViewId="0">
      <selection activeCell="B75" sqref="B75"/>
    </sheetView>
  </sheetViews>
  <sheetFormatPr baseColWidth="10" defaultRowHeight="12.75" x14ac:dyDescent="0.25"/>
  <cols>
    <col min="1" max="1" width="74.42578125" style="56" customWidth="1"/>
    <col min="2" max="3" width="25.140625" style="56" customWidth="1"/>
    <col min="4" max="4" width="26.140625" style="56" customWidth="1"/>
    <col min="5" max="16384" width="11.42578125" style="56"/>
  </cols>
  <sheetData>
    <row r="2" spans="1:4" ht="18.75" customHeight="1" x14ac:dyDescent="0.25">
      <c r="A2" s="129" t="s">
        <v>134</v>
      </c>
      <c r="B2" s="129"/>
      <c r="C2" s="129"/>
      <c r="D2" s="129"/>
    </row>
    <row r="3" spans="1:4" ht="17.25" customHeight="1" x14ac:dyDescent="0.25">
      <c r="A3" s="129" t="s">
        <v>135</v>
      </c>
      <c r="B3" s="129"/>
      <c r="C3" s="129"/>
      <c r="D3" s="129"/>
    </row>
    <row r="4" spans="1:4" ht="17.25" customHeight="1" x14ac:dyDescent="0.25">
      <c r="A4" s="129" t="s">
        <v>257</v>
      </c>
      <c r="B4" s="129"/>
      <c r="C4" s="129"/>
      <c r="D4" s="129"/>
    </row>
    <row r="5" spans="1:4" ht="15" x14ac:dyDescent="0.25">
      <c r="A5" s="129" t="s">
        <v>258</v>
      </c>
      <c r="B5" s="129"/>
      <c r="C5" s="129"/>
      <c r="D5" s="129"/>
    </row>
    <row r="6" spans="1:4" ht="7.5" customHeight="1" x14ac:dyDescent="0.25">
      <c r="A6" s="108"/>
      <c r="B6" s="108"/>
      <c r="C6" s="108"/>
      <c r="D6" s="108"/>
    </row>
    <row r="7" spans="1:4" x14ac:dyDescent="0.25">
      <c r="A7" s="130" t="s">
        <v>138</v>
      </c>
      <c r="B7" s="130"/>
      <c r="C7" s="130"/>
      <c r="D7" s="130"/>
    </row>
    <row r="8" spans="1:4" ht="12.75" customHeight="1" x14ac:dyDescent="0.25"/>
    <row r="9" spans="1:4" ht="6" customHeight="1" x14ac:dyDescent="0.25">
      <c r="A9" s="57"/>
      <c r="B9" s="57"/>
      <c r="C9" s="57"/>
      <c r="D9" s="57"/>
    </row>
    <row r="10" spans="1:4" ht="5.25" customHeight="1" x14ac:dyDescent="0.25"/>
    <row r="11" spans="1:4" ht="18" customHeight="1" x14ac:dyDescent="0.25">
      <c r="A11" s="131" t="s">
        <v>259</v>
      </c>
      <c r="B11" s="132"/>
      <c r="C11" s="132"/>
      <c r="D11" s="132"/>
    </row>
    <row r="12" spans="1:4" ht="12.95" customHeight="1" x14ac:dyDescent="0.25">
      <c r="A12" s="109"/>
      <c r="B12" s="59" t="s">
        <v>260</v>
      </c>
      <c r="C12" s="110"/>
      <c r="D12" s="59" t="s">
        <v>260</v>
      </c>
    </row>
    <row r="13" spans="1:4" x14ac:dyDescent="0.25">
      <c r="A13" s="111"/>
      <c r="B13" s="111"/>
      <c r="C13" s="111"/>
      <c r="D13" s="111"/>
    </row>
    <row r="14" spans="1:4" ht="14.25" x14ac:dyDescent="0.25">
      <c r="A14" s="112" t="s">
        <v>261</v>
      </c>
      <c r="B14" s="113">
        <f>B15+B25</f>
        <v>106488831.17</v>
      </c>
      <c r="C14" s="114"/>
      <c r="D14" s="113">
        <f>D15+D25</f>
        <v>28889346.02</v>
      </c>
    </row>
    <row r="15" spans="1:4" ht="12.75" customHeight="1" x14ac:dyDescent="0.25">
      <c r="A15" s="115" t="s">
        <v>262</v>
      </c>
      <c r="B15" s="113">
        <f>SUM(B16:B22)</f>
        <v>88355908.040000007</v>
      </c>
      <c r="C15" s="116"/>
      <c r="D15" s="113">
        <f>SUM(D16:D22)</f>
        <v>26475835.18</v>
      </c>
    </row>
    <row r="16" spans="1:4" x14ac:dyDescent="0.25">
      <c r="A16" s="117" t="s">
        <v>204</v>
      </c>
      <c r="B16" s="113">
        <v>88355908.040000007</v>
      </c>
      <c r="C16" s="116"/>
      <c r="D16" s="118">
        <v>0</v>
      </c>
    </row>
    <row r="17" spans="1:4" x14ac:dyDescent="0.25">
      <c r="A17" s="117" t="s">
        <v>206</v>
      </c>
      <c r="B17" s="113">
        <v>0</v>
      </c>
      <c r="C17" s="119"/>
      <c r="D17" s="118">
        <v>24075139.780000001</v>
      </c>
    </row>
    <row r="18" spans="1:4" x14ac:dyDescent="0.25">
      <c r="A18" s="117" t="s">
        <v>208</v>
      </c>
      <c r="B18" s="113">
        <v>0</v>
      </c>
      <c r="C18" s="119"/>
      <c r="D18" s="118">
        <v>2400695.4</v>
      </c>
    </row>
    <row r="19" spans="1:4" x14ac:dyDescent="0.25">
      <c r="A19" s="117" t="s">
        <v>210</v>
      </c>
      <c r="B19" s="113">
        <v>0</v>
      </c>
      <c r="C19" s="116"/>
      <c r="D19" s="118">
        <v>0</v>
      </c>
    </row>
    <row r="20" spans="1:4" x14ac:dyDescent="0.25">
      <c r="A20" s="117" t="s">
        <v>212</v>
      </c>
      <c r="B20" s="113">
        <v>0</v>
      </c>
      <c r="C20" s="116"/>
      <c r="D20" s="118">
        <v>0</v>
      </c>
    </row>
    <row r="21" spans="1:4" x14ac:dyDescent="0.25">
      <c r="A21" s="117" t="s">
        <v>214</v>
      </c>
      <c r="B21" s="113">
        <v>0</v>
      </c>
      <c r="C21" s="116"/>
      <c r="D21" s="118">
        <v>0</v>
      </c>
    </row>
    <row r="22" spans="1:4" x14ac:dyDescent="0.25">
      <c r="A22" s="117" t="s">
        <v>216</v>
      </c>
      <c r="B22" s="113">
        <v>0</v>
      </c>
      <c r="C22" s="116"/>
      <c r="D22" s="118">
        <v>0</v>
      </c>
    </row>
    <row r="23" spans="1:4" x14ac:dyDescent="0.25">
      <c r="A23" s="120"/>
      <c r="B23" s="113"/>
      <c r="C23" s="116"/>
      <c r="D23" s="118"/>
    </row>
    <row r="24" spans="1:4" x14ac:dyDescent="0.25">
      <c r="A24" s="120"/>
      <c r="B24" s="113"/>
      <c r="C24" s="116"/>
      <c r="D24" s="118"/>
    </row>
    <row r="25" spans="1:4" ht="12.75" customHeight="1" x14ac:dyDescent="0.25">
      <c r="A25" s="112" t="s">
        <v>263</v>
      </c>
      <c r="B25" s="113">
        <f>SUM(B26:B34)</f>
        <v>18132923.129999999</v>
      </c>
      <c r="C25" s="121"/>
      <c r="D25" s="122">
        <f>SUM(D26:D34)</f>
        <v>2413510.84</v>
      </c>
    </row>
    <row r="26" spans="1:4" x14ac:dyDescent="0.25">
      <c r="A26" s="117" t="s">
        <v>219</v>
      </c>
      <c r="B26" s="113">
        <v>0</v>
      </c>
      <c r="C26" s="119"/>
      <c r="D26" s="118">
        <v>522343.09</v>
      </c>
    </row>
    <row r="27" spans="1:4" x14ac:dyDescent="0.25">
      <c r="A27" s="117" t="s">
        <v>221</v>
      </c>
      <c r="B27" s="113">
        <v>0</v>
      </c>
      <c r="C27" s="116"/>
      <c r="D27" s="118">
        <v>0</v>
      </c>
    </row>
    <row r="28" spans="1:4" x14ac:dyDescent="0.25">
      <c r="A28" s="117" t="s">
        <v>223</v>
      </c>
      <c r="B28" s="113">
        <v>18132923.129999999</v>
      </c>
      <c r="C28" s="116"/>
      <c r="D28" s="118">
        <v>0</v>
      </c>
    </row>
    <row r="29" spans="1:4" x14ac:dyDescent="0.25">
      <c r="A29" s="117" t="s">
        <v>225</v>
      </c>
      <c r="B29" s="113">
        <v>0</v>
      </c>
      <c r="C29" s="116"/>
      <c r="D29" s="118">
        <v>1891167.75</v>
      </c>
    </row>
    <row r="30" spans="1:4" x14ac:dyDescent="0.25">
      <c r="A30" s="117" t="s">
        <v>52</v>
      </c>
      <c r="B30" s="113"/>
      <c r="C30" s="123"/>
      <c r="D30" s="118">
        <v>0</v>
      </c>
    </row>
    <row r="31" spans="1:4" x14ac:dyDescent="0.25">
      <c r="A31" s="117" t="s">
        <v>228</v>
      </c>
      <c r="B31" s="113">
        <v>0</v>
      </c>
      <c r="C31" s="119"/>
      <c r="D31" s="118">
        <v>0</v>
      </c>
    </row>
    <row r="32" spans="1:4" x14ac:dyDescent="0.25">
      <c r="A32" s="117" t="s">
        <v>230</v>
      </c>
      <c r="B32" s="113">
        <v>0</v>
      </c>
      <c r="C32" s="116"/>
      <c r="D32" s="118">
        <v>0</v>
      </c>
    </row>
    <row r="33" spans="1:4" x14ac:dyDescent="0.25">
      <c r="A33" s="117" t="s">
        <v>232</v>
      </c>
      <c r="B33" s="113">
        <v>0</v>
      </c>
      <c r="C33" s="116"/>
      <c r="D33" s="118">
        <v>0</v>
      </c>
    </row>
    <row r="34" spans="1:4" x14ac:dyDescent="0.25">
      <c r="A34" s="117" t="s">
        <v>234</v>
      </c>
      <c r="B34" s="113">
        <v>0</v>
      </c>
      <c r="C34" s="116"/>
      <c r="D34" s="118">
        <v>0</v>
      </c>
    </row>
    <row r="35" spans="1:4" x14ac:dyDescent="0.25">
      <c r="A35" s="120"/>
      <c r="B35" s="113"/>
      <c r="C35" s="116"/>
      <c r="D35" s="118"/>
    </row>
    <row r="36" spans="1:4" x14ac:dyDescent="0.25">
      <c r="A36" s="120"/>
      <c r="B36" s="113"/>
      <c r="C36" s="116"/>
      <c r="D36" s="118"/>
    </row>
    <row r="37" spans="1:4" ht="12.75" customHeight="1" x14ac:dyDescent="0.25">
      <c r="A37" s="112" t="s">
        <v>264</v>
      </c>
      <c r="B37" s="124">
        <f>B38+B67</f>
        <v>4202954.2299999995</v>
      </c>
      <c r="C37" s="121"/>
      <c r="D37" s="124">
        <f>D38+D67</f>
        <v>38628516.439999998</v>
      </c>
    </row>
    <row r="38" spans="1:4" ht="14.25" x14ac:dyDescent="0.25">
      <c r="A38" s="112" t="s">
        <v>265</v>
      </c>
      <c r="B38" s="124">
        <f>SUM(B39:B46)</f>
        <v>4190706.8</v>
      </c>
      <c r="C38" s="119"/>
      <c r="D38" s="118">
        <f>SUM(D39:D46)</f>
        <v>38628516.439999998</v>
      </c>
    </row>
    <row r="39" spans="1:4" x14ac:dyDescent="0.25">
      <c r="A39" s="117" t="s">
        <v>266</v>
      </c>
      <c r="B39" s="113">
        <v>0</v>
      </c>
      <c r="C39" s="119"/>
      <c r="D39" s="118">
        <v>38628516.439999998</v>
      </c>
    </row>
    <row r="40" spans="1:4" x14ac:dyDescent="0.25">
      <c r="A40" s="117" t="s">
        <v>267</v>
      </c>
      <c r="B40" s="113">
        <v>3784391.08</v>
      </c>
      <c r="C40" s="116"/>
      <c r="D40" s="118">
        <v>0</v>
      </c>
    </row>
    <row r="41" spans="1:4" x14ac:dyDescent="0.25">
      <c r="A41" s="117" t="s">
        <v>268</v>
      </c>
      <c r="B41" s="113">
        <v>0</v>
      </c>
      <c r="C41" s="123"/>
      <c r="D41" s="118">
        <v>0</v>
      </c>
    </row>
    <row r="42" spans="1:4" x14ac:dyDescent="0.25">
      <c r="A42" s="117" t="s">
        <v>269</v>
      </c>
      <c r="B42" s="113">
        <v>0</v>
      </c>
      <c r="C42" s="116"/>
      <c r="D42" s="118">
        <v>0</v>
      </c>
    </row>
    <row r="43" spans="1:4" x14ac:dyDescent="0.25">
      <c r="A43" s="117" t="s">
        <v>270</v>
      </c>
      <c r="B43" s="113">
        <v>0</v>
      </c>
      <c r="C43" s="116"/>
      <c r="D43" s="118">
        <v>0</v>
      </c>
    </row>
    <row r="44" spans="1:4" x14ac:dyDescent="0.25">
      <c r="A44" s="117" t="s">
        <v>271</v>
      </c>
      <c r="B44" s="113">
        <v>0</v>
      </c>
      <c r="C44" s="116"/>
      <c r="D44" s="118">
        <v>0</v>
      </c>
    </row>
    <row r="45" spans="1:4" x14ac:dyDescent="0.25">
      <c r="A45" s="117" t="s">
        <v>272</v>
      </c>
      <c r="B45" s="113">
        <v>0</v>
      </c>
      <c r="C45" s="119"/>
      <c r="D45" s="118">
        <v>0</v>
      </c>
    </row>
    <row r="46" spans="1:4" x14ac:dyDescent="0.25">
      <c r="A46" s="117" t="s">
        <v>273</v>
      </c>
      <c r="B46" s="113">
        <v>406315.72</v>
      </c>
      <c r="C46" s="123"/>
      <c r="D46" s="118">
        <v>0</v>
      </c>
    </row>
    <row r="49" spans="1:4" ht="6" customHeight="1" x14ac:dyDescent="0.25">
      <c r="A49" s="57"/>
      <c r="B49" s="57"/>
      <c r="C49" s="57"/>
      <c r="D49" s="57"/>
    </row>
    <row r="50" spans="1:4" x14ac:dyDescent="0.25">
      <c r="A50" s="64" t="s">
        <v>192</v>
      </c>
      <c r="D50" s="65" t="s">
        <v>274</v>
      </c>
    </row>
    <row r="55" spans="1:4" ht="14.25" x14ac:dyDescent="0.25">
      <c r="A55" s="133" t="s">
        <v>134</v>
      </c>
      <c r="B55" s="133"/>
      <c r="C55" s="133"/>
      <c r="D55" s="133"/>
    </row>
    <row r="56" spans="1:4" ht="14.25" x14ac:dyDescent="0.25">
      <c r="A56" s="133" t="s">
        <v>135</v>
      </c>
      <c r="B56" s="133"/>
      <c r="C56" s="133"/>
      <c r="D56" s="133"/>
    </row>
    <row r="57" spans="1:4" ht="14.25" x14ac:dyDescent="0.25">
      <c r="A57" s="133" t="s">
        <v>257</v>
      </c>
      <c r="B57" s="133"/>
      <c r="C57" s="133"/>
      <c r="D57" s="133"/>
    </row>
    <row r="58" spans="1:4" ht="14.25" x14ac:dyDescent="0.25">
      <c r="A58" s="133" t="str">
        <f>+A5</f>
        <v>DEL 01 AL 30 DE  SEPTIEMBRE  DE 2018</v>
      </c>
      <c r="B58" s="133"/>
      <c r="C58" s="133"/>
      <c r="D58" s="133"/>
    </row>
    <row r="60" spans="1:4" x14ac:dyDescent="0.25">
      <c r="A60" s="134" t="s">
        <v>138</v>
      </c>
      <c r="B60" s="134"/>
      <c r="C60" s="134"/>
      <c r="D60" s="134"/>
    </row>
    <row r="62" spans="1:4" x14ac:dyDescent="0.25">
      <c r="A62" s="57"/>
      <c r="B62" s="57"/>
      <c r="C62" s="57"/>
      <c r="D62" s="57"/>
    </row>
    <row r="64" spans="1:4" x14ac:dyDescent="0.25">
      <c r="A64" s="128" t="s">
        <v>275</v>
      </c>
      <c r="B64" s="128"/>
      <c r="C64" s="128"/>
      <c r="D64" s="128"/>
    </row>
    <row r="65" spans="1:4" x14ac:dyDescent="0.25">
      <c r="A65" s="58"/>
      <c r="B65" s="59" t="str">
        <f>+B12</f>
        <v>SEPTIEMBRE</v>
      </c>
      <c r="C65" s="60"/>
      <c r="D65" s="59" t="str">
        <f>+D12</f>
        <v>SEPTIEMBRE</v>
      </c>
    </row>
    <row r="67" spans="1:4" ht="14.25" x14ac:dyDescent="0.25">
      <c r="A67" s="61" t="s">
        <v>276</v>
      </c>
      <c r="B67" s="66">
        <f>SUM(B68:B73)</f>
        <v>12247.43</v>
      </c>
      <c r="C67" s="67"/>
      <c r="D67" s="66">
        <f>SUM(D68:D73)</f>
        <v>0</v>
      </c>
    </row>
    <row r="68" spans="1:4" x14ac:dyDescent="0.25">
      <c r="A68" s="62" t="s">
        <v>277</v>
      </c>
      <c r="B68" s="68">
        <v>12247.43</v>
      </c>
      <c r="C68" s="69"/>
      <c r="D68" s="70">
        <v>0</v>
      </c>
    </row>
    <row r="69" spans="1:4" x14ac:dyDescent="0.25">
      <c r="A69" s="62" t="s">
        <v>278</v>
      </c>
      <c r="B69" s="68">
        <v>0</v>
      </c>
      <c r="C69" s="71"/>
      <c r="D69" s="70">
        <v>0</v>
      </c>
    </row>
    <row r="70" spans="1:4" x14ac:dyDescent="0.25">
      <c r="A70" s="62" t="s">
        <v>279</v>
      </c>
      <c r="B70" s="68">
        <v>0</v>
      </c>
      <c r="C70" s="71"/>
      <c r="D70" s="70">
        <v>0</v>
      </c>
    </row>
    <row r="71" spans="1:4" x14ac:dyDescent="0.25">
      <c r="A71" s="62" t="s">
        <v>280</v>
      </c>
      <c r="B71" s="72">
        <v>0</v>
      </c>
      <c r="C71" s="73"/>
      <c r="D71" s="74">
        <v>0</v>
      </c>
    </row>
    <row r="72" spans="1:4" x14ac:dyDescent="0.25">
      <c r="A72" s="62" t="s">
        <v>281</v>
      </c>
      <c r="B72" s="72">
        <v>0</v>
      </c>
      <c r="C72" s="73"/>
      <c r="D72" s="74">
        <v>0</v>
      </c>
    </row>
    <row r="73" spans="1:4" x14ac:dyDescent="0.25">
      <c r="A73" s="62" t="s">
        <v>282</v>
      </c>
      <c r="B73" s="72">
        <v>0</v>
      </c>
      <c r="C73" s="73"/>
      <c r="D73" s="70">
        <v>0</v>
      </c>
    </row>
    <row r="74" spans="1:4" x14ac:dyDescent="0.25">
      <c r="A74" s="63"/>
      <c r="B74" s="72"/>
      <c r="C74" s="73"/>
      <c r="D74" s="74"/>
    </row>
    <row r="75" spans="1:4" x14ac:dyDescent="0.25">
      <c r="A75" s="63"/>
      <c r="B75" s="72"/>
      <c r="C75" s="73"/>
      <c r="D75" s="74"/>
    </row>
    <row r="76" spans="1:4" ht="14.25" x14ac:dyDescent="0.25">
      <c r="A76" s="61" t="s">
        <v>283</v>
      </c>
      <c r="B76" s="68">
        <f>B77+B83</f>
        <v>46061964.550000004</v>
      </c>
      <c r="C76" s="75"/>
      <c r="D76" s="76">
        <f>D77+D83</f>
        <v>74081863.730000004</v>
      </c>
    </row>
    <row r="77" spans="1:4" x14ac:dyDescent="0.25">
      <c r="A77" s="62" t="s">
        <v>284</v>
      </c>
      <c r="B77" s="68">
        <f>SUM(B78:B80)</f>
        <v>38484952.670000002</v>
      </c>
      <c r="C77" s="71"/>
      <c r="D77" s="70">
        <f>SUM(D78:D80)</f>
        <v>0</v>
      </c>
    </row>
    <row r="78" spans="1:4" x14ac:dyDescent="0.25">
      <c r="A78" s="62" t="s">
        <v>285</v>
      </c>
      <c r="B78" s="72">
        <v>0</v>
      </c>
      <c r="C78" s="73"/>
      <c r="D78" s="74">
        <v>0</v>
      </c>
    </row>
    <row r="79" spans="1:4" x14ac:dyDescent="0.25">
      <c r="A79" s="62" t="s">
        <v>286</v>
      </c>
      <c r="B79" s="68">
        <v>38484952.670000002</v>
      </c>
      <c r="C79" s="69"/>
      <c r="D79" s="70">
        <v>0</v>
      </c>
    </row>
    <row r="80" spans="1:4" x14ac:dyDescent="0.25">
      <c r="A80" s="62" t="s">
        <v>287</v>
      </c>
      <c r="B80" s="68">
        <v>0</v>
      </c>
      <c r="C80" s="69"/>
      <c r="D80" s="70">
        <v>0</v>
      </c>
    </row>
    <row r="81" spans="1:4" x14ac:dyDescent="0.25">
      <c r="A81" s="62"/>
      <c r="B81" s="68"/>
      <c r="C81" s="77"/>
      <c r="D81" s="70"/>
    </row>
    <row r="82" spans="1:4" x14ac:dyDescent="0.25">
      <c r="A82" s="62"/>
      <c r="B82" s="68"/>
      <c r="C82" s="71"/>
      <c r="D82" s="70"/>
    </row>
    <row r="83" spans="1:4" ht="14.25" x14ac:dyDescent="0.25">
      <c r="A83" s="61" t="s">
        <v>288</v>
      </c>
      <c r="B83" s="68">
        <f>SUM(B84:B88)</f>
        <v>7577011.8799999999</v>
      </c>
      <c r="C83" s="73"/>
      <c r="D83" s="68">
        <f>SUM(D84:D88)</f>
        <v>74081863.730000004</v>
      </c>
    </row>
    <row r="84" spans="1:4" ht="14.25" x14ac:dyDescent="0.25">
      <c r="A84" s="61" t="s">
        <v>289</v>
      </c>
      <c r="B84" s="68">
        <v>7577011.8799999999</v>
      </c>
      <c r="C84" s="73"/>
      <c r="D84" s="68">
        <v>0</v>
      </c>
    </row>
    <row r="85" spans="1:4" x14ac:dyDescent="0.25">
      <c r="A85" s="62" t="s">
        <v>290</v>
      </c>
      <c r="B85" s="68">
        <v>0</v>
      </c>
      <c r="C85" s="73"/>
      <c r="D85" s="68">
        <v>74081863.730000004</v>
      </c>
    </row>
    <row r="86" spans="1:4" x14ac:dyDescent="0.25">
      <c r="A86" s="62" t="s">
        <v>291</v>
      </c>
      <c r="B86" s="72">
        <v>0</v>
      </c>
      <c r="C86" s="73"/>
      <c r="D86" s="74">
        <v>0</v>
      </c>
    </row>
    <row r="87" spans="1:4" x14ac:dyDescent="0.25">
      <c r="A87" s="62" t="s">
        <v>292</v>
      </c>
      <c r="B87" s="72">
        <v>0</v>
      </c>
      <c r="C87" s="73"/>
      <c r="D87" s="74">
        <v>0</v>
      </c>
    </row>
    <row r="88" spans="1:4" x14ac:dyDescent="0.25">
      <c r="A88" s="62" t="s">
        <v>293</v>
      </c>
      <c r="B88" s="72">
        <v>0</v>
      </c>
      <c r="C88" s="75"/>
      <c r="D88" s="76">
        <v>0</v>
      </c>
    </row>
    <row r="89" spans="1:4" ht="14.25" x14ac:dyDescent="0.25">
      <c r="A89" s="61"/>
      <c r="B89" s="78"/>
      <c r="C89" s="71"/>
      <c r="D89" s="70"/>
    </row>
    <row r="90" spans="1:4" x14ac:dyDescent="0.25">
      <c r="A90" s="62"/>
      <c r="B90" s="68"/>
      <c r="C90" s="71"/>
      <c r="D90" s="70"/>
    </row>
    <row r="91" spans="1:4" ht="14.25" x14ac:dyDescent="0.25">
      <c r="A91" s="61" t="s">
        <v>294</v>
      </c>
      <c r="B91" s="72">
        <v>0</v>
      </c>
      <c r="C91" s="73"/>
      <c r="D91" s="74">
        <v>0</v>
      </c>
    </row>
    <row r="92" spans="1:4" ht="14.25" x14ac:dyDescent="0.25">
      <c r="A92" s="61" t="s">
        <v>295</v>
      </c>
      <c r="B92" s="68">
        <v>0</v>
      </c>
      <c r="C92" s="77"/>
      <c r="D92" s="74">
        <v>0</v>
      </c>
    </row>
    <row r="93" spans="1:4" x14ac:dyDescent="0.25">
      <c r="A93" s="62" t="s">
        <v>296</v>
      </c>
      <c r="B93" s="72">
        <v>0</v>
      </c>
      <c r="C93" s="73"/>
      <c r="D93" s="74">
        <v>0</v>
      </c>
    </row>
    <row r="94" spans="1:4" x14ac:dyDescent="0.25">
      <c r="A94" s="62" t="s">
        <v>297</v>
      </c>
      <c r="B94" s="72">
        <v>0</v>
      </c>
      <c r="C94" s="73"/>
      <c r="D94" s="74">
        <v>0</v>
      </c>
    </row>
    <row r="95" spans="1:4" x14ac:dyDescent="0.25">
      <c r="A95" s="62"/>
      <c r="B95" s="79"/>
      <c r="C95" s="80"/>
      <c r="D95" s="81"/>
    </row>
    <row r="97" spans="1:4" x14ac:dyDescent="0.25">
      <c r="A97" s="57"/>
      <c r="B97" s="57"/>
      <c r="C97" s="57"/>
      <c r="D97" s="57"/>
    </row>
    <row r="98" spans="1:4" x14ac:dyDescent="0.25">
      <c r="A98" s="64" t="s">
        <v>192</v>
      </c>
      <c r="D98" s="65" t="s">
        <v>298</v>
      </c>
    </row>
  </sheetData>
  <mergeCells count="12">
    <mergeCell ref="A64:D64"/>
    <mergeCell ref="A2:D2"/>
    <mergeCell ref="A3:D3"/>
    <mergeCell ref="A4:D4"/>
    <mergeCell ref="A5:D5"/>
    <mergeCell ref="A7:D7"/>
    <mergeCell ref="A11:D11"/>
    <mergeCell ref="A55:D55"/>
    <mergeCell ref="A56:D56"/>
    <mergeCell ref="A57:D57"/>
    <mergeCell ref="A58:D58"/>
    <mergeCell ref="A60:D60"/>
  </mergeCells>
  <pageMargins left="0.7" right="0.7" top="0.75" bottom="0.75" header="0.3" footer="0.3"/>
  <pageSetup paperSize="9" scale="77" orientation="landscape" r:id="rId1"/>
  <rowBreaks count="1" manualBreakCount="1">
    <brk id="5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A3" sqref="A3:E3"/>
    </sheetView>
  </sheetViews>
  <sheetFormatPr baseColWidth="10" defaultRowHeight="15" x14ac:dyDescent="0.25"/>
  <cols>
    <col min="1" max="1" width="42.140625" customWidth="1"/>
    <col min="2" max="2" width="27" bestFit="1" customWidth="1"/>
    <col min="3" max="3" width="33" bestFit="1" customWidth="1"/>
    <col min="4" max="4" width="26" bestFit="1" customWidth="1"/>
    <col min="5" max="5" width="24.7109375" bestFit="1" customWidth="1"/>
  </cols>
  <sheetData>
    <row r="1" spans="1:5" x14ac:dyDescent="0.25">
      <c r="A1" s="127" t="s">
        <v>133</v>
      </c>
      <c r="B1" s="127"/>
      <c r="C1" s="127"/>
      <c r="D1" s="127"/>
      <c r="E1" s="127"/>
    </row>
    <row r="2" spans="1:5" x14ac:dyDescent="0.25">
      <c r="A2" s="127" t="s">
        <v>134</v>
      </c>
      <c r="B2" s="127"/>
      <c r="C2" s="127"/>
      <c r="D2" s="127"/>
      <c r="E2" s="127"/>
    </row>
    <row r="3" spans="1:5" x14ac:dyDescent="0.25">
      <c r="A3" s="127" t="s">
        <v>135</v>
      </c>
      <c r="B3" s="127"/>
      <c r="C3" s="127"/>
      <c r="D3" s="127"/>
      <c r="E3" s="127"/>
    </row>
    <row r="4" spans="1:5" x14ac:dyDescent="0.25">
      <c r="A4" s="127"/>
      <c r="B4" s="127"/>
      <c r="C4" s="127"/>
      <c r="D4" s="127"/>
      <c r="E4" s="127"/>
    </row>
    <row r="5" spans="1:5" x14ac:dyDescent="0.25">
      <c r="A5" s="127" t="s">
        <v>235</v>
      </c>
      <c r="B5" s="127"/>
      <c r="C5" s="127"/>
      <c r="D5" s="127"/>
      <c r="E5" s="127"/>
    </row>
    <row r="6" spans="1:5" x14ac:dyDescent="0.25">
      <c r="A6" s="127" t="s">
        <v>194</v>
      </c>
      <c r="B6" s="127"/>
      <c r="C6" s="127"/>
      <c r="D6" s="127"/>
      <c r="E6" s="127"/>
    </row>
    <row r="7" spans="1:5" x14ac:dyDescent="0.25">
      <c r="A7" s="127" t="s">
        <v>138</v>
      </c>
      <c r="B7" s="127"/>
      <c r="C7" s="127"/>
      <c r="D7" s="127"/>
      <c r="E7" s="127"/>
    </row>
    <row r="9" spans="1:5" x14ac:dyDescent="0.25">
      <c r="A9" s="106" t="s">
        <v>236</v>
      </c>
      <c r="B9" s="106" t="s">
        <v>237</v>
      </c>
      <c r="C9" s="106" t="s">
        <v>238</v>
      </c>
      <c r="D9" s="106" t="s">
        <v>239</v>
      </c>
      <c r="E9" s="106" t="s">
        <v>240</v>
      </c>
    </row>
    <row r="10" spans="1:5" x14ac:dyDescent="0.25">
      <c r="A10" s="106" t="s">
        <v>241</v>
      </c>
      <c r="B10" s="106"/>
      <c r="C10" s="106"/>
      <c r="D10" s="106"/>
      <c r="E10" s="106"/>
    </row>
    <row r="11" spans="1:5" x14ac:dyDescent="0.25">
      <c r="A11" s="106" t="s">
        <v>242</v>
      </c>
      <c r="B11" s="106"/>
      <c r="C11" s="106"/>
      <c r="D11" s="106"/>
      <c r="E11" s="106"/>
    </row>
    <row r="12" spans="1:5" x14ac:dyDescent="0.25">
      <c r="A12" s="106" t="s">
        <v>243</v>
      </c>
      <c r="B12" s="106"/>
      <c r="C12" s="106"/>
      <c r="D12" s="107">
        <v>7818180</v>
      </c>
      <c r="E12" s="107">
        <v>7818180</v>
      </c>
    </row>
    <row r="13" spans="1:5" x14ac:dyDescent="0.25">
      <c r="A13" s="106" t="s">
        <v>244</v>
      </c>
      <c r="B13" s="106" t="s">
        <v>245</v>
      </c>
      <c r="C13" s="106" t="s">
        <v>246</v>
      </c>
      <c r="D13" s="107">
        <v>7818180</v>
      </c>
      <c r="E13" s="107">
        <v>7818180</v>
      </c>
    </row>
    <row r="14" spans="1:5" x14ac:dyDescent="0.25">
      <c r="A14" s="106" t="s">
        <v>247</v>
      </c>
      <c r="B14" s="106"/>
      <c r="C14" s="106"/>
      <c r="D14" s="107">
        <v>0</v>
      </c>
      <c r="E14" s="107">
        <v>0</v>
      </c>
    </row>
    <row r="15" spans="1:5" x14ac:dyDescent="0.25">
      <c r="A15" s="106" t="s">
        <v>248</v>
      </c>
      <c r="B15" s="106"/>
      <c r="C15" s="106"/>
      <c r="D15" s="107">
        <v>0</v>
      </c>
      <c r="E15" s="107">
        <v>0</v>
      </c>
    </row>
    <row r="16" spans="1:5" x14ac:dyDescent="0.25">
      <c r="A16" s="106" t="s">
        <v>249</v>
      </c>
      <c r="B16" s="106"/>
      <c r="C16" s="106"/>
      <c r="D16" s="107">
        <v>0</v>
      </c>
      <c r="E16" s="107">
        <v>0</v>
      </c>
    </row>
    <row r="17" spans="1:5" x14ac:dyDescent="0.25">
      <c r="A17" s="106" t="s">
        <v>250</v>
      </c>
      <c r="B17" s="106"/>
      <c r="C17" s="106"/>
      <c r="D17" s="106"/>
      <c r="E17" s="106"/>
    </row>
    <row r="18" spans="1:5" x14ac:dyDescent="0.25">
      <c r="A18" s="106" t="s">
        <v>251</v>
      </c>
      <c r="B18" s="106"/>
      <c r="C18" s="106"/>
      <c r="D18" s="106"/>
      <c r="E18" s="106"/>
    </row>
    <row r="19" spans="1:5" x14ac:dyDescent="0.25">
      <c r="A19" s="106" t="s">
        <v>247</v>
      </c>
      <c r="B19" s="106"/>
      <c r="C19" s="106"/>
      <c r="D19" s="107">
        <v>0</v>
      </c>
      <c r="E19" s="107">
        <v>0</v>
      </c>
    </row>
    <row r="20" spans="1:5" x14ac:dyDescent="0.25">
      <c r="A20" s="106" t="s">
        <v>248</v>
      </c>
      <c r="B20" s="106"/>
      <c r="C20" s="106"/>
      <c r="D20" s="107">
        <v>0</v>
      </c>
      <c r="E20" s="107">
        <v>0</v>
      </c>
    </row>
    <row r="21" spans="1:5" x14ac:dyDescent="0.25">
      <c r="A21" s="106" t="s">
        <v>252</v>
      </c>
      <c r="B21" s="106"/>
      <c r="C21" s="106"/>
      <c r="D21" s="107">
        <v>7818180</v>
      </c>
      <c r="E21" s="107">
        <v>7818180</v>
      </c>
    </row>
    <row r="22" spans="1:5" x14ac:dyDescent="0.25">
      <c r="A22" s="106" t="s">
        <v>253</v>
      </c>
      <c r="B22" s="106"/>
      <c r="C22" s="106"/>
      <c r="D22" s="106"/>
      <c r="E22" s="106"/>
    </row>
    <row r="23" spans="1:5" x14ac:dyDescent="0.25">
      <c r="A23" s="106" t="s">
        <v>243</v>
      </c>
      <c r="B23" s="106"/>
      <c r="C23" s="106"/>
      <c r="D23" s="107">
        <v>54727280</v>
      </c>
      <c r="E23" s="107">
        <v>54727280</v>
      </c>
    </row>
    <row r="24" spans="1:5" x14ac:dyDescent="0.25">
      <c r="A24" s="106" t="s">
        <v>244</v>
      </c>
      <c r="B24" s="106" t="s">
        <v>245</v>
      </c>
      <c r="C24" s="106" t="s">
        <v>246</v>
      </c>
      <c r="D24" s="107">
        <v>54727280</v>
      </c>
      <c r="E24" s="107">
        <v>54727280</v>
      </c>
    </row>
    <row r="25" spans="1:5" x14ac:dyDescent="0.25">
      <c r="A25" s="106" t="s">
        <v>247</v>
      </c>
      <c r="B25" s="106"/>
      <c r="C25" s="106"/>
      <c r="D25" s="107">
        <v>0</v>
      </c>
      <c r="E25" s="107">
        <v>0</v>
      </c>
    </row>
    <row r="26" spans="1:5" x14ac:dyDescent="0.25">
      <c r="A26" s="106" t="s">
        <v>248</v>
      </c>
      <c r="B26" s="106"/>
      <c r="C26" s="106"/>
      <c r="D26" s="107">
        <v>0</v>
      </c>
      <c r="E26" s="107">
        <v>0</v>
      </c>
    </row>
    <row r="27" spans="1:5" x14ac:dyDescent="0.25">
      <c r="A27" s="106" t="s">
        <v>249</v>
      </c>
      <c r="B27" s="106"/>
      <c r="C27" s="106"/>
      <c r="D27" s="107">
        <v>0</v>
      </c>
      <c r="E27" s="107">
        <v>0</v>
      </c>
    </row>
    <row r="28" spans="1:5" x14ac:dyDescent="0.25">
      <c r="A28" s="106" t="s">
        <v>250</v>
      </c>
      <c r="B28" s="106"/>
      <c r="C28" s="106"/>
      <c r="D28" s="106"/>
      <c r="E28" s="106"/>
    </row>
    <row r="29" spans="1:5" x14ac:dyDescent="0.25">
      <c r="A29" s="106" t="s">
        <v>251</v>
      </c>
      <c r="B29" s="106"/>
      <c r="C29" s="106"/>
      <c r="D29" s="106"/>
      <c r="E29" s="106"/>
    </row>
    <row r="30" spans="1:5" x14ac:dyDescent="0.25">
      <c r="A30" s="106" t="s">
        <v>247</v>
      </c>
      <c r="B30" s="106"/>
      <c r="C30" s="106"/>
      <c r="D30" s="107">
        <v>0</v>
      </c>
      <c r="E30" s="107">
        <v>0</v>
      </c>
    </row>
    <row r="31" spans="1:5" x14ac:dyDescent="0.25">
      <c r="A31" s="106" t="s">
        <v>248</v>
      </c>
      <c r="B31" s="106"/>
      <c r="C31" s="106"/>
      <c r="D31" s="107">
        <v>0</v>
      </c>
      <c r="E31" s="107">
        <v>0</v>
      </c>
    </row>
    <row r="32" spans="1:5" x14ac:dyDescent="0.25">
      <c r="A32" s="106" t="s">
        <v>254</v>
      </c>
      <c r="B32" s="106"/>
      <c r="C32" s="106"/>
      <c r="D32" s="107">
        <v>54727280</v>
      </c>
      <c r="E32" s="107">
        <v>54727280</v>
      </c>
    </row>
    <row r="33" spans="1:5" x14ac:dyDescent="0.25">
      <c r="A33" s="106" t="s">
        <v>255</v>
      </c>
      <c r="B33" s="106"/>
      <c r="C33" s="106"/>
      <c r="D33" s="107">
        <v>131326173.05</v>
      </c>
      <c r="E33" s="107">
        <v>96900610.840000004</v>
      </c>
    </row>
    <row r="34" spans="1:5" x14ac:dyDescent="0.25">
      <c r="A34" s="106" t="s">
        <v>256</v>
      </c>
      <c r="B34" s="106"/>
      <c r="C34" s="106"/>
      <c r="D34" s="107">
        <v>193871633.05000001</v>
      </c>
      <c r="E34" s="107">
        <v>159446070.84</v>
      </c>
    </row>
    <row r="36" spans="1:5" x14ac:dyDescent="0.25">
      <c r="A36" t="s">
        <v>192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scale="8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A3" sqref="A3:G3"/>
    </sheetView>
  </sheetViews>
  <sheetFormatPr baseColWidth="10" defaultRowHeight="15" x14ac:dyDescent="0.25"/>
  <cols>
    <col min="2" max="2" width="58" customWidth="1"/>
    <col min="3" max="3" width="16.42578125" bestFit="1" customWidth="1"/>
    <col min="4" max="4" width="17.7109375" bestFit="1" customWidth="1"/>
    <col min="5" max="5" width="18.5703125" bestFit="1" customWidth="1"/>
    <col min="6" max="6" width="16.42578125" bestFit="1" customWidth="1"/>
    <col min="7" max="7" width="26.5703125" bestFit="1" customWidth="1"/>
  </cols>
  <sheetData>
    <row r="1" spans="1:7" x14ac:dyDescent="0.25">
      <c r="A1" s="127" t="s">
        <v>133</v>
      </c>
      <c r="B1" s="127"/>
      <c r="C1" s="127"/>
      <c r="D1" s="127"/>
      <c r="E1" s="127"/>
      <c r="F1" s="127"/>
      <c r="G1" s="127"/>
    </row>
    <row r="2" spans="1:7" x14ac:dyDescent="0.25">
      <c r="A2" s="127" t="s">
        <v>134</v>
      </c>
      <c r="B2" s="127"/>
      <c r="C2" s="127"/>
      <c r="D2" s="127"/>
      <c r="E2" s="127"/>
      <c r="F2" s="127"/>
      <c r="G2" s="127"/>
    </row>
    <row r="3" spans="1:7" x14ac:dyDescent="0.25">
      <c r="A3" s="127" t="s">
        <v>135</v>
      </c>
      <c r="B3" s="127"/>
      <c r="C3" s="127"/>
      <c r="D3" s="127"/>
      <c r="E3" s="127"/>
      <c r="F3" s="127"/>
      <c r="G3" s="127"/>
    </row>
    <row r="4" spans="1:7" x14ac:dyDescent="0.25">
      <c r="A4" s="127"/>
      <c r="B4" s="127"/>
      <c r="C4" s="127"/>
      <c r="D4" s="127"/>
      <c r="E4" s="127"/>
      <c r="F4" s="127"/>
      <c r="G4" s="127"/>
    </row>
    <row r="5" spans="1:7" x14ac:dyDescent="0.25">
      <c r="A5" s="127" t="s">
        <v>193</v>
      </c>
      <c r="B5" s="127"/>
      <c r="C5" s="127"/>
      <c r="D5" s="127"/>
      <c r="E5" s="127"/>
      <c r="F5" s="127"/>
      <c r="G5" s="127"/>
    </row>
    <row r="6" spans="1:7" x14ac:dyDescent="0.25">
      <c r="A6" s="127" t="s">
        <v>194</v>
      </c>
      <c r="B6" s="127"/>
      <c r="C6" s="127"/>
      <c r="D6" s="127"/>
      <c r="E6" s="127"/>
      <c r="F6" s="127"/>
      <c r="G6" s="127"/>
    </row>
    <row r="7" spans="1:7" x14ac:dyDescent="0.25">
      <c r="A7" s="127" t="s">
        <v>138</v>
      </c>
      <c r="B7" s="127"/>
      <c r="C7" s="127"/>
      <c r="D7" s="127"/>
      <c r="E7" s="127"/>
      <c r="F7" s="127"/>
      <c r="G7" s="127"/>
    </row>
    <row r="9" spans="1:7" x14ac:dyDescent="0.25">
      <c r="A9" s="106"/>
      <c r="B9" s="106" t="s">
        <v>195</v>
      </c>
      <c r="C9" s="106" t="s">
        <v>196</v>
      </c>
      <c r="D9" s="106" t="s">
        <v>197</v>
      </c>
      <c r="E9" s="106" t="s">
        <v>198</v>
      </c>
      <c r="F9" s="106" t="s">
        <v>199</v>
      </c>
      <c r="G9" s="106" t="s">
        <v>200</v>
      </c>
    </row>
    <row r="10" spans="1:7" x14ac:dyDescent="0.25">
      <c r="A10" s="106">
        <v>1</v>
      </c>
      <c r="B10" s="106" t="s">
        <v>201</v>
      </c>
      <c r="C10" s="106"/>
      <c r="D10" s="106"/>
      <c r="E10" s="106"/>
      <c r="F10" s="106"/>
      <c r="G10" s="106"/>
    </row>
    <row r="11" spans="1:7" x14ac:dyDescent="0.25">
      <c r="A11" s="106">
        <v>1.1000000000000001</v>
      </c>
      <c r="B11" s="106" t="s">
        <v>202</v>
      </c>
      <c r="C11" s="107">
        <v>456293363.97000003</v>
      </c>
      <c r="D11" s="107">
        <v>1248436764.1199999</v>
      </c>
      <c r="E11" s="107">
        <v>1310316836.98</v>
      </c>
      <c r="F11" s="107">
        <v>394413291.11000001</v>
      </c>
      <c r="G11" s="107">
        <v>-61880072.859999999</v>
      </c>
    </row>
    <row r="12" spans="1:7" x14ac:dyDescent="0.25">
      <c r="A12" s="106" t="s">
        <v>203</v>
      </c>
      <c r="B12" s="106" t="s">
        <v>204</v>
      </c>
      <c r="C12" s="107">
        <v>436180147.87</v>
      </c>
      <c r="D12" s="107">
        <v>1138744640.3800001</v>
      </c>
      <c r="E12" s="107">
        <v>1227100548.4200001</v>
      </c>
      <c r="F12" s="107">
        <v>347824239.82999998</v>
      </c>
      <c r="G12" s="107">
        <v>-88355908.040000007</v>
      </c>
    </row>
    <row r="13" spans="1:7" x14ac:dyDescent="0.25">
      <c r="A13" s="106" t="s">
        <v>205</v>
      </c>
      <c r="B13" s="106" t="s">
        <v>206</v>
      </c>
      <c r="C13" s="107">
        <v>5235523.38</v>
      </c>
      <c r="D13" s="107">
        <v>99011562.519999996</v>
      </c>
      <c r="E13" s="107">
        <v>74936422.739999995</v>
      </c>
      <c r="F13" s="107">
        <v>29310663.16</v>
      </c>
      <c r="G13" s="107">
        <v>24075139.780000001</v>
      </c>
    </row>
    <row r="14" spans="1:7" x14ac:dyDescent="0.25">
      <c r="A14" s="106" t="s">
        <v>207</v>
      </c>
      <c r="B14" s="106" t="s">
        <v>208</v>
      </c>
      <c r="C14" s="107">
        <v>14877692.720000001</v>
      </c>
      <c r="D14" s="107">
        <v>10680561.220000001</v>
      </c>
      <c r="E14" s="107">
        <v>8279865.8200000003</v>
      </c>
      <c r="F14" s="107">
        <v>17278388.120000001</v>
      </c>
      <c r="G14" s="107">
        <v>2400695.4</v>
      </c>
    </row>
    <row r="15" spans="1:7" x14ac:dyDescent="0.25">
      <c r="A15" s="106" t="s">
        <v>209</v>
      </c>
      <c r="B15" s="106" t="s">
        <v>210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</row>
    <row r="16" spans="1:7" x14ac:dyDescent="0.25">
      <c r="A16" s="106" t="s">
        <v>211</v>
      </c>
      <c r="B16" s="106" t="s">
        <v>212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</row>
    <row r="17" spans="1:7" x14ac:dyDescent="0.25">
      <c r="A17" s="106" t="s">
        <v>213</v>
      </c>
      <c r="B17" s="106" t="s">
        <v>214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</row>
    <row r="18" spans="1:7" x14ac:dyDescent="0.25">
      <c r="A18" s="106" t="s">
        <v>215</v>
      </c>
      <c r="B18" s="106" t="s">
        <v>216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</row>
    <row r="19" spans="1:7" x14ac:dyDescent="0.25">
      <c r="A19" s="106">
        <v>1.2</v>
      </c>
      <c r="B19" s="106" t="s">
        <v>217</v>
      </c>
      <c r="C19" s="107">
        <v>2312154606.4699998</v>
      </c>
      <c r="D19" s="107">
        <v>85014444.640000001</v>
      </c>
      <c r="E19" s="107">
        <v>100733856.93000001</v>
      </c>
      <c r="F19" s="107">
        <v>2296435194.1799998</v>
      </c>
      <c r="G19" s="107">
        <v>-15719412.289999999</v>
      </c>
    </row>
    <row r="20" spans="1:7" x14ac:dyDescent="0.25">
      <c r="A20" s="106" t="s">
        <v>218</v>
      </c>
      <c r="B20" s="106" t="s">
        <v>219</v>
      </c>
      <c r="C20" s="107">
        <v>26215805.43</v>
      </c>
      <c r="D20" s="107">
        <v>1044686.18</v>
      </c>
      <c r="E20" s="107">
        <v>522343.09</v>
      </c>
      <c r="F20" s="107">
        <v>26738148.52</v>
      </c>
      <c r="G20" s="107">
        <v>522343.09</v>
      </c>
    </row>
    <row r="21" spans="1:7" x14ac:dyDescent="0.25">
      <c r="A21" s="106" t="s">
        <v>220</v>
      </c>
      <c r="B21" s="106" t="s">
        <v>221</v>
      </c>
      <c r="C21" s="107">
        <v>20678335.670000002</v>
      </c>
      <c r="D21" s="107">
        <v>0</v>
      </c>
      <c r="E21" s="107">
        <v>0</v>
      </c>
      <c r="F21" s="107">
        <v>20678335.670000002</v>
      </c>
      <c r="G21" s="107">
        <v>0</v>
      </c>
    </row>
    <row r="22" spans="1:7" x14ac:dyDescent="0.25">
      <c r="A22" s="106" t="s">
        <v>222</v>
      </c>
      <c r="B22" s="106" t="s">
        <v>223</v>
      </c>
      <c r="C22" s="107">
        <v>2060374873.46</v>
      </c>
      <c r="D22" s="107">
        <v>81544806.859999999</v>
      </c>
      <c r="E22" s="107">
        <v>99677729.989999995</v>
      </c>
      <c r="F22" s="107">
        <v>2042241950.3299999</v>
      </c>
      <c r="G22" s="107">
        <v>-18132923.129999999</v>
      </c>
    </row>
    <row r="23" spans="1:7" x14ac:dyDescent="0.25">
      <c r="A23" s="106" t="s">
        <v>224</v>
      </c>
      <c r="B23" s="106" t="s">
        <v>225</v>
      </c>
      <c r="C23" s="107">
        <v>225735893.18000001</v>
      </c>
      <c r="D23" s="107">
        <v>2424951.6</v>
      </c>
      <c r="E23" s="107">
        <v>533783.85</v>
      </c>
      <c r="F23" s="107">
        <v>227627060.93000001</v>
      </c>
      <c r="G23" s="107">
        <v>1891167.75</v>
      </c>
    </row>
    <row r="24" spans="1:7" x14ac:dyDescent="0.25">
      <c r="A24" s="106" t="s">
        <v>226</v>
      </c>
      <c r="B24" s="106" t="s">
        <v>52</v>
      </c>
      <c r="C24" s="107">
        <v>51778680.890000001</v>
      </c>
      <c r="D24" s="107">
        <v>0</v>
      </c>
      <c r="E24" s="107">
        <v>0</v>
      </c>
      <c r="F24" s="107">
        <v>51778680.890000001</v>
      </c>
      <c r="G24" s="107">
        <v>0</v>
      </c>
    </row>
    <row r="25" spans="1:7" x14ac:dyDescent="0.25">
      <c r="A25" s="106" t="s">
        <v>227</v>
      </c>
      <c r="B25" s="106" t="s">
        <v>228</v>
      </c>
      <c r="C25" s="107">
        <v>-72628982.159999996</v>
      </c>
      <c r="D25" s="107">
        <v>0</v>
      </c>
      <c r="E25" s="107">
        <v>0</v>
      </c>
      <c r="F25" s="107">
        <v>-72628982.159999996</v>
      </c>
      <c r="G25" s="107">
        <v>0</v>
      </c>
    </row>
    <row r="26" spans="1:7" x14ac:dyDescent="0.25">
      <c r="A26" s="106" t="s">
        <v>229</v>
      </c>
      <c r="B26" s="106" t="s">
        <v>230</v>
      </c>
      <c r="C26" s="107">
        <v>0</v>
      </c>
      <c r="D26" s="107">
        <v>0</v>
      </c>
      <c r="E26" s="107">
        <v>0</v>
      </c>
      <c r="F26" s="107">
        <v>0</v>
      </c>
      <c r="G26" s="107">
        <v>0</v>
      </c>
    </row>
    <row r="27" spans="1:7" x14ac:dyDescent="0.25">
      <c r="A27" s="106" t="s">
        <v>231</v>
      </c>
      <c r="B27" s="106" t="s">
        <v>232</v>
      </c>
      <c r="C27" s="107">
        <v>0</v>
      </c>
      <c r="D27" s="107">
        <v>0</v>
      </c>
      <c r="E27" s="107">
        <v>0</v>
      </c>
      <c r="F27" s="107">
        <v>0</v>
      </c>
      <c r="G27" s="107">
        <v>0</v>
      </c>
    </row>
    <row r="28" spans="1:7" x14ac:dyDescent="0.25">
      <c r="A28" s="106" t="s">
        <v>233</v>
      </c>
      <c r="B28" s="106" t="s">
        <v>234</v>
      </c>
      <c r="C28" s="107">
        <v>0</v>
      </c>
      <c r="D28" s="107">
        <v>0</v>
      </c>
      <c r="E28" s="107">
        <v>0</v>
      </c>
      <c r="F28" s="107">
        <v>0</v>
      </c>
      <c r="G28" s="107">
        <v>0</v>
      </c>
    </row>
    <row r="30" spans="1:7" x14ac:dyDescent="0.25">
      <c r="A30" t="s">
        <v>192</v>
      </c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scale="7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selection activeCell="A4" sqref="A4:C4"/>
    </sheetView>
  </sheetViews>
  <sheetFormatPr baseColWidth="10" defaultRowHeight="15" x14ac:dyDescent="0.25"/>
  <cols>
    <col min="1" max="1" width="89.42578125" customWidth="1"/>
    <col min="2" max="3" width="18.5703125" customWidth="1"/>
  </cols>
  <sheetData>
    <row r="1" spans="1:3" x14ac:dyDescent="0.25">
      <c r="A1" s="127" t="s">
        <v>133</v>
      </c>
      <c r="B1" s="127"/>
      <c r="C1" s="127"/>
    </row>
    <row r="2" spans="1:3" x14ac:dyDescent="0.25">
      <c r="A2" s="127" t="s">
        <v>134</v>
      </c>
      <c r="B2" s="127"/>
      <c r="C2" s="127"/>
    </row>
    <row r="3" spans="1:3" x14ac:dyDescent="0.25">
      <c r="A3" s="127" t="s">
        <v>135</v>
      </c>
      <c r="B3" s="127"/>
      <c r="C3" s="127"/>
    </row>
    <row r="4" spans="1:3" x14ac:dyDescent="0.25">
      <c r="A4" s="127"/>
      <c r="B4" s="127"/>
      <c r="C4" s="127"/>
    </row>
    <row r="5" spans="1:3" x14ac:dyDescent="0.25">
      <c r="A5" s="127" t="s">
        <v>136</v>
      </c>
      <c r="B5" s="127"/>
      <c r="C5" s="127"/>
    </row>
    <row r="6" spans="1:3" x14ac:dyDescent="0.25">
      <c r="A6" s="127" t="s">
        <v>137</v>
      </c>
      <c r="B6" s="127"/>
      <c r="C6" s="127"/>
    </row>
    <row r="7" spans="1:3" x14ac:dyDescent="0.25">
      <c r="A7" s="125" t="s">
        <v>376</v>
      </c>
      <c r="B7" s="104"/>
      <c r="C7" s="104"/>
    </row>
    <row r="9" spans="1:3" x14ac:dyDescent="0.25">
      <c r="A9" s="106"/>
      <c r="B9" s="106">
        <v>2018</v>
      </c>
      <c r="C9" s="106">
        <v>2017</v>
      </c>
    </row>
    <row r="10" spans="1:3" x14ac:dyDescent="0.25">
      <c r="A10" s="106" t="s">
        <v>139</v>
      </c>
      <c r="B10" s="106"/>
      <c r="C10" s="106"/>
    </row>
    <row r="11" spans="1:3" x14ac:dyDescent="0.25">
      <c r="A11" s="106" t="s">
        <v>140</v>
      </c>
      <c r="B11" s="107">
        <v>663965508.28999996</v>
      </c>
      <c r="C11" s="107">
        <v>628812099.84000003</v>
      </c>
    </row>
    <row r="12" spans="1:3" x14ac:dyDescent="0.25">
      <c r="A12" s="106" t="s">
        <v>141</v>
      </c>
      <c r="B12" s="107">
        <v>425884573.57999998</v>
      </c>
      <c r="C12" s="107">
        <v>412077252.31999999</v>
      </c>
    </row>
    <row r="13" spans="1:3" x14ac:dyDescent="0.25">
      <c r="A13" s="106" t="s">
        <v>142</v>
      </c>
      <c r="B13" s="107">
        <v>0</v>
      </c>
      <c r="C13" s="107">
        <v>0</v>
      </c>
    </row>
    <row r="14" spans="1:3" x14ac:dyDescent="0.25">
      <c r="A14" s="106" t="s">
        <v>143</v>
      </c>
      <c r="B14" s="107">
        <v>0</v>
      </c>
      <c r="C14" s="107">
        <v>0</v>
      </c>
    </row>
    <row r="15" spans="1:3" x14ac:dyDescent="0.25">
      <c r="A15" s="106" t="s">
        <v>144</v>
      </c>
      <c r="B15" s="107">
        <v>110448165.64</v>
      </c>
      <c r="C15" s="107">
        <v>103122557.92</v>
      </c>
    </row>
    <row r="16" spans="1:3" x14ac:dyDescent="0.25">
      <c r="A16" s="106" t="s">
        <v>145</v>
      </c>
      <c r="B16" s="107">
        <v>21034358</v>
      </c>
      <c r="C16" s="107">
        <v>22736944.059999999</v>
      </c>
    </row>
    <row r="17" spans="1:3" x14ac:dyDescent="0.25">
      <c r="A17" s="106" t="s">
        <v>146</v>
      </c>
      <c r="B17" s="107">
        <v>59170048.670000002</v>
      </c>
      <c r="C17" s="107">
        <v>38296514.219999999</v>
      </c>
    </row>
    <row r="18" spans="1:3" x14ac:dyDescent="0.25">
      <c r="A18" s="106" t="s">
        <v>147</v>
      </c>
      <c r="B18" s="107">
        <v>0</v>
      </c>
      <c r="C18" s="107">
        <v>0</v>
      </c>
    </row>
    <row r="19" spans="1:3" x14ac:dyDescent="0.25">
      <c r="A19" s="106" t="s">
        <v>148</v>
      </c>
      <c r="B19" s="107">
        <v>47428362.399999999</v>
      </c>
      <c r="C19" s="107">
        <v>52578831.32</v>
      </c>
    </row>
    <row r="20" spans="1:3" x14ac:dyDescent="0.25">
      <c r="A20" s="106" t="s">
        <v>149</v>
      </c>
      <c r="B20" s="107">
        <v>432656359.35000002</v>
      </c>
      <c r="C20" s="107">
        <v>521287563.92000002</v>
      </c>
    </row>
    <row r="21" spans="1:3" x14ac:dyDescent="0.25">
      <c r="A21" s="106" t="s">
        <v>150</v>
      </c>
      <c r="B21" s="107">
        <v>432656359.35000002</v>
      </c>
      <c r="C21" s="107">
        <v>521287563.92000002</v>
      </c>
    </row>
    <row r="22" spans="1:3" x14ac:dyDescent="0.25">
      <c r="A22" s="106" t="s">
        <v>151</v>
      </c>
      <c r="B22" s="107">
        <v>0</v>
      </c>
      <c r="C22" s="107">
        <v>0</v>
      </c>
    </row>
    <row r="23" spans="1:3" x14ac:dyDescent="0.25">
      <c r="A23" s="106" t="s">
        <v>152</v>
      </c>
      <c r="B23" s="107">
        <v>0</v>
      </c>
      <c r="C23" s="107">
        <v>0</v>
      </c>
    </row>
    <row r="24" spans="1:3" x14ac:dyDescent="0.25">
      <c r="A24" s="106" t="s">
        <v>153</v>
      </c>
      <c r="B24" s="107">
        <v>0</v>
      </c>
      <c r="C24" s="107">
        <v>0</v>
      </c>
    </row>
    <row r="25" spans="1:3" x14ac:dyDescent="0.25">
      <c r="A25" s="106" t="s">
        <v>154</v>
      </c>
      <c r="B25" s="107">
        <v>0</v>
      </c>
      <c r="C25" s="107">
        <v>0</v>
      </c>
    </row>
    <row r="26" spans="1:3" x14ac:dyDescent="0.25">
      <c r="A26" s="106" t="s">
        <v>155</v>
      </c>
      <c r="B26" s="107">
        <v>0</v>
      </c>
      <c r="C26" s="107">
        <v>0</v>
      </c>
    </row>
    <row r="27" spans="1:3" x14ac:dyDescent="0.25">
      <c r="A27" s="106" t="s">
        <v>156</v>
      </c>
      <c r="B27" s="107">
        <v>0</v>
      </c>
      <c r="C27" s="107">
        <v>0</v>
      </c>
    </row>
    <row r="28" spans="1:3" x14ac:dyDescent="0.25">
      <c r="A28" s="106" t="s">
        <v>157</v>
      </c>
      <c r="B28" s="107">
        <v>0</v>
      </c>
      <c r="C28" s="107">
        <v>0</v>
      </c>
    </row>
    <row r="29" spans="1:3" x14ac:dyDescent="0.25">
      <c r="A29" s="106" t="s">
        <v>158</v>
      </c>
      <c r="B29" s="107">
        <v>1096621867.6400001</v>
      </c>
      <c r="C29" s="107">
        <v>1150099663.76</v>
      </c>
    </row>
    <row r="30" spans="1:3" x14ac:dyDescent="0.25">
      <c r="A30" s="106" t="s">
        <v>159</v>
      </c>
      <c r="B30" s="106"/>
      <c r="C30" s="106"/>
    </row>
    <row r="31" spans="1:3" x14ac:dyDescent="0.25">
      <c r="A31" s="106" t="s">
        <v>160</v>
      </c>
      <c r="B31" s="107">
        <v>709745002.05999994</v>
      </c>
      <c r="C31" s="107">
        <v>542310509.14999998</v>
      </c>
    </row>
    <row r="32" spans="1:3" x14ac:dyDescent="0.25">
      <c r="A32" s="106" t="s">
        <v>161</v>
      </c>
      <c r="B32" s="107">
        <v>314948626.47000003</v>
      </c>
      <c r="C32" s="107">
        <v>274895030.31999999</v>
      </c>
    </row>
    <row r="33" spans="1:3" x14ac:dyDescent="0.25">
      <c r="A33" s="106" t="s">
        <v>162</v>
      </c>
      <c r="B33" s="107">
        <v>58520857.43</v>
      </c>
      <c r="C33" s="107">
        <v>40824734.890000001</v>
      </c>
    </row>
    <row r="34" spans="1:3" x14ac:dyDescent="0.25">
      <c r="A34" s="106" t="s">
        <v>163</v>
      </c>
      <c r="B34" s="107">
        <v>336275518.16000003</v>
      </c>
      <c r="C34" s="107">
        <v>226590743.94</v>
      </c>
    </row>
    <row r="35" spans="1:3" x14ac:dyDescent="0.25">
      <c r="A35" s="106" t="s">
        <v>164</v>
      </c>
      <c r="B35" s="107">
        <v>65641938.140000001</v>
      </c>
      <c r="C35" s="107">
        <v>49988454.909999996</v>
      </c>
    </row>
    <row r="36" spans="1:3" x14ac:dyDescent="0.25">
      <c r="A36" s="106" t="s">
        <v>165</v>
      </c>
      <c r="B36" s="107">
        <v>27019785.52</v>
      </c>
      <c r="C36" s="107">
        <v>25034453.719999999</v>
      </c>
    </row>
    <row r="37" spans="1:3" x14ac:dyDescent="0.25">
      <c r="A37" s="106" t="s">
        <v>166</v>
      </c>
      <c r="B37" s="107">
        <v>0</v>
      </c>
      <c r="C37" s="107">
        <v>0</v>
      </c>
    </row>
    <row r="38" spans="1:3" x14ac:dyDescent="0.25">
      <c r="A38" s="106" t="s">
        <v>167</v>
      </c>
      <c r="B38" s="107">
        <v>6282458.1399999997</v>
      </c>
      <c r="C38" s="107">
        <v>2472176.36</v>
      </c>
    </row>
    <row r="39" spans="1:3" x14ac:dyDescent="0.25">
      <c r="A39" s="106" t="s">
        <v>168</v>
      </c>
      <c r="B39" s="107">
        <v>25986059.510000002</v>
      </c>
      <c r="C39" s="107">
        <v>18136306.829999998</v>
      </c>
    </row>
    <row r="40" spans="1:3" x14ac:dyDescent="0.25">
      <c r="A40" s="106" t="s">
        <v>169</v>
      </c>
      <c r="B40" s="107">
        <v>6353634.9699999997</v>
      </c>
      <c r="C40" s="107">
        <v>4345518</v>
      </c>
    </row>
    <row r="41" spans="1:3" x14ac:dyDescent="0.25">
      <c r="A41" s="106" t="s">
        <v>170</v>
      </c>
      <c r="B41" s="107">
        <v>0</v>
      </c>
      <c r="C41" s="107">
        <v>0</v>
      </c>
    </row>
    <row r="42" spans="1:3" x14ac:dyDescent="0.25">
      <c r="A42" s="106" t="s">
        <v>171</v>
      </c>
      <c r="B42" s="107">
        <v>0</v>
      </c>
      <c r="C42" s="107">
        <v>0</v>
      </c>
    </row>
    <row r="43" spans="1:3" x14ac:dyDescent="0.25">
      <c r="A43" s="106" t="s">
        <v>172</v>
      </c>
      <c r="B43" s="107">
        <v>0</v>
      </c>
      <c r="C43" s="107">
        <v>0</v>
      </c>
    </row>
    <row r="44" spans="1:3" x14ac:dyDescent="0.25">
      <c r="A44" s="106" t="s">
        <v>173</v>
      </c>
      <c r="B44" s="107">
        <v>0</v>
      </c>
      <c r="C44" s="107">
        <v>0</v>
      </c>
    </row>
    <row r="45" spans="1:3" x14ac:dyDescent="0.25">
      <c r="A45" s="106" t="s">
        <v>150</v>
      </c>
      <c r="B45" s="107">
        <v>0</v>
      </c>
      <c r="C45" s="107">
        <v>250000</v>
      </c>
    </row>
    <row r="46" spans="1:3" x14ac:dyDescent="0.25">
      <c r="A46" s="106" t="s">
        <v>174</v>
      </c>
      <c r="B46" s="107">
        <v>0</v>
      </c>
      <c r="C46" s="107">
        <v>0</v>
      </c>
    </row>
    <row r="47" spans="1:3" x14ac:dyDescent="0.25">
      <c r="A47" s="106" t="s">
        <v>175</v>
      </c>
      <c r="B47" s="107">
        <v>0</v>
      </c>
      <c r="C47" s="107">
        <v>0</v>
      </c>
    </row>
    <row r="48" spans="1:3" x14ac:dyDescent="0.25">
      <c r="A48" s="106" t="s">
        <v>176</v>
      </c>
      <c r="B48" s="107">
        <v>0</v>
      </c>
      <c r="C48" s="107">
        <v>250000</v>
      </c>
    </row>
    <row r="49" spans="1:3" x14ac:dyDescent="0.25">
      <c r="A49" s="106" t="s">
        <v>177</v>
      </c>
      <c r="B49" s="107">
        <v>3491380.1</v>
      </c>
      <c r="C49" s="107">
        <v>3822138.97</v>
      </c>
    </row>
    <row r="50" spans="1:3" x14ac:dyDescent="0.25">
      <c r="A50" s="106" t="s">
        <v>57</v>
      </c>
      <c r="B50" s="107">
        <v>3491380.1</v>
      </c>
      <c r="C50" s="107">
        <v>3822138.97</v>
      </c>
    </row>
    <row r="51" spans="1:3" x14ac:dyDescent="0.25">
      <c r="A51" s="106" t="s">
        <v>178</v>
      </c>
      <c r="B51" s="107">
        <v>0</v>
      </c>
      <c r="C51" s="107">
        <v>0</v>
      </c>
    </row>
    <row r="52" spans="1:3" x14ac:dyDescent="0.25">
      <c r="A52" s="106" t="s">
        <v>179</v>
      </c>
      <c r="B52" s="107">
        <v>0</v>
      </c>
      <c r="C52" s="107">
        <v>0</v>
      </c>
    </row>
    <row r="53" spans="1:3" x14ac:dyDescent="0.25">
      <c r="A53" s="106" t="s">
        <v>180</v>
      </c>
      <c r="B53" s="107">
        <v>0</v>
      </c>
      <c r="C53" s="107">
        <v>0</v>
      </c>
    </row>
    <row r="54" spans="1:3" x14ac:dyDescent="0.25">
      <c r="A54" s="106" t="s">
        <v>181</v>
      </c>
      <c r="B54" s="107">
        <v>0</v>
      </c>
      <c r="C54" s="107">
        <v>0</v>
      </c>
    </row>
    <row r="55" spans="1:3" x14ac:dyDescent="0.25">
      <c r="A55" s="106" t="s">
        <v>182</v>
      </c>
      <c r="B55" s="107">
        <v>31076154.530000001</v>
      </c>
      <c r="C55" s="107">
        <v>21786340.609999999</v>
      </c>
    </row>
    <row r="56" spans="1:3" x14ac:dyDescent="0.25">
      <c r="A56" s="106" t="s">
        <v>183</v>
      </c>
      <c r="B56" s="107">
        <v>29295985.77</v>
      </c>
      <c r="C56" s="107">
        <v>16684548.460000001</v>
      </c>
    </row>
    <row r="57" spans="1:3" x14ac:dyDescent="0.25">
      <c r="A57" s="106" t="s">
        <v>184</v>
      </c>
      <c r="B57" s="106"/>
      <c r="C57" s="106"/>
    </row>
    <row r="58" spans="1:3" x14ac:dyDescent="0.25">
      <c r="A58" s="106" t="s">
        <v>185</v>
      </c>
      <c r="B58" s="106"/>
      <c r="C58" s="106"/>
    </row>
    <row r="59" spans="1:3" x14ac:dyDescent="0.25">
      <c r="A59" s="106" t="s">
        <v>186</v>
      </c>
      <c r="B59" s="106"/>
      <c r="C59" s="106"/>
    </row>
    <row r="60" spans="1:3" x14ac:dyDescent="0.25">
      <c r="A60" s="106" t="s">
        <v>187</v>
      </c>
      <c r="B60" s="106"/>
      <c r="C60" s="106"/>
    </row>
    <row r="61" spans="1:3" x14ac:dyDescent="0.25">
      <c r="A61" s="106" t="s">
        <v>188</v>
      </c>
      <c r="B61" s="107">
        <v>1780168.76</v>
      </c>
      <c r="C61" s="107">
        <v>5101792.1500000004</v>
      </c>
    </row>
    <row r="62" spans="1:3" x14ac:dyDescent="0.25">
      <c r="A62" s="106" t="s">
        <v>189</v>
      </c>
      <c r="B62" s="107">
        <v>16997682.390000001</v>
      </c>
      <c r="C62" s="107">
        <v>0</v>
      </c>
    </row>
    <row r="63" spans="1:3" x14ac:dyDescent="0.25">
      <c r="A63" s="106" t="s">
        <v>190</v>
      </c>
      <c r="B63" s="107">
        <v>826952157.22000003</v>
      </c>
      <c r="C63" s="107">
        <v>618157443.63999999</v>
      </c>
    </row>
    <row r="64" spans="1:3" x14ac:dyDescent="0.25">
      <c r="A64" s="106" t="s">
        <v>191</v>
      </c>
      <c r="B64" s="107">
        <v>269669710.42000002</v>
      </c>
      <c r="C64" s="107">
        <v>531942220.12</v>
      </c>
    </row>
    <row r="66" spans="1:1" x14ac:dyDescent="0.25">
      <c r="A66" t="s">
        <v>192</v>
      </c>
    </row>
  </sheetData>
  <mergeCells count="6"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XFC64"/>
  <sheetViews>
    <sheetView showGridLines="0" zoomScaleNormal="100" workbookViewId="0">
      <selection activeCell="A4" sqref="A4:K4"/>
    </sheetView>
  </sheetViews>
  <sheetFormatPr baseColWidth="10" defaultColWidth="11.42578125" defaultRowHeight="15" x14ac:dyDescent="0.25"/>
  <cols>
    <col min="1" max="1" width="4.42578125" bestFit="1" customWidth="1"/>
    <col min="2" max="2" width="49.85546875" style="3" customWidth="1"/>
    <col min="3" max="3" width="15.28515625" customWidth="1"/>
    <col min="4" max="5" width="15.5703125" customWidth="1"/>
    <col min="6" max="7" width="17.140625" customWidth="1"/>
    <col min="8" max="9" width="14.140625" hidden="1" customWidth="1"/>
    <col min="10" max="10" width="15.28515625" customWidth="1"/>
    <col min="11" max="11" width="16.85546875" bestFit="1" customWidth="1"/>
    <col min="12" max="16384" width="11.42578125" style="7"/>
  </cols>
  <sheetData>
    <row r="2" spans="1:16383" s="2" customFormat="1" ht="12" customHeight="1" x14ac:dyDescent="0.3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16383" s="2" customFormat="1" ht="12" customHeight="1" x14ac:dyDescent="0.3">
      <c r="A3" s="139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16383" s="2" customFormat="1" ht="12" customHeight="1" x14ac:dyDescent="0.3">
      <c r="A4" s="139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16383" s="2" customFormat="1" ht="12" customHeight="1" x14ac:dyDescent="0.3">
      <c r="A5" s="142" t="s">
        <v>132</v>
      </c>
      <c r="B5" s="143"/>
      <c r="C5" s="143"/>
      <c r="D5" s="143"/>
      <c r="E5" s="143"/>
      <c r="F5" s="143"/>
      <c r="G5" s="143"/>
      <c r="H5" s="143"/>
      <c r="I5" s="143"/>
      <c r="J5" s="143"/>
      <c r="K5" s="14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16383" x14ac:dyDescent="0.25">
      <c r="C6" s="4"/>
      <c r="D6" s="4"/>
      <c r="E6" s="4"/>
      <c r="F6" s="4"/>
      <c r="G6" s="4"/>
      <c r="H6" s="5"/>
      <c r="I6" s="5"/>
      <c r="J6" s="4"/>
      <c r="K6" s="6"/>
    </row>
    <row r="7" spans="1:16383" ht="35.25" customHeight="1" x14ac:dyDescent="0.25">
      <c r="A7" s="145" t="s">
        <v>3</v>
      </c>
      <c r="B7" s="145"/>
      <c r="C7" s="8" t="s">
        <v>4</v>
      </c>
      <c r="D7" s="8" t="s">
        <v>5</v>
      </c>
      <c r="E7" s="8" t="s">
        <v>6</v>
      </c>
      <c r="F7" s="8" t="s">
        <v>7</v>
      </c>
      <c r="G7" s="53" t="s">
        <v>8</v>
      </c>
      <c r="H7" s="53" t="s">
        <v>8</v>
      </c>
      <c r="I7" s="53" t="s">
        <v>9</v>
      </c>
      <c r="J7" s="53" t="s">
        <v>10</v>
      </c>
      <c r="K7" s="8" t="s">
        <v>11</v>
      </c>
    </row>
    <row r="8" spans="1:16383" ht="18" customHeight="1" x14ac:dyDescent="0.25">
      <c r="A8" s="9">
        <v>1000</v>
      </c>
      <c r="B8" s="10" t="s">
        <v>12</v>
      </c>
      <c r="C8" s="11">
        <f>SUM(C9:C14)</f>
        <v>430072740.22999996</v>
      </c>
      <c r="D8" s="11">
        <f>SUM(D9:D14)</f>
        <v>28606.32</v>
      </c>
      <c r="E8" s="12">
        <f>SUM(E9:E14)</f>
        <v>2128622.4799999986</v>
      </c>
      <c r="F8" s="11">
        <f t="shared" ref="F8:K8" si="0">SUM(F9:F14)</f>
        <v>432229969.03000003</v>
      </c>
      <c r="G8" s="11">
        <f t="shared" si="0"/>
        <v>314948626.47000009</v>
      </c>
      <c r="H8" s="11">
        <f t="shared" si="0"/>
        <v>0</v>
      </c>
      <c r="I8" s="11">
        <f t="shared" si="0"/>
        <v>42842558.769999973</v>
      </c>
      <c r="J8" s="11">
        <f t="shared" si="0"/>
        <v>272106067.70000005</v>
      </c>
      <c r="K8" s="11">
        <f t="shared" si="0"/>
        <v>117281342.55999997</v>
      </c>
    </row>
    <row r="9" spans="1:16383" ht="18" customHeight="1" x14ac:dyDescent="0.3">
      <c r="A9" s="13">
        <v>1100</v>
      </c>
      <c r="B9" s="14" t="s">
        <v>13</v>
      </c>
      <c r="C9" s="15">
        <v>286056853.88</v>
      </c>
      <c r="D9" s="15">
        <v>0</v>
      </c>
      <c r="E9" s="15">
        <v>-12342415.599999987</v>
      </c>
      <c r="F9" s="15">
        <v>273714438.27999997</v>
      </c>
      <c r="G9" s="15">
        <f>H9+I9+J9</f>
        <v>204644894.58000004</v>
      </c>
      <c r="H9" s="15">
        <v>0</v>
      </c>
      <c r="I9" s="15">
        <v>0</v>
      </c>
      <c r="J9" s="15">
        <v>204644894.58000004</v>
      </c>
      <c r="K9" s="15">
        <f>F9-G9</f>
        <v>69069543.699999928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  <c r="XFC9" s="16"/>
    </row>
    <row r="10" spans="1:16383" ht="18" customHeight="1" x14ac:dyDescent="0.3">
      <c r="A10" s="13">
        <v>1300</v>
      </c>
      <c r="B10" s="14" t="s">
        <v>14</v>
      </c>
      <c r="C10" s="15">
        <v>78031621.86999999</v>
      </c>
      <c r="D10" s="15">
        <v>0</v>
      </c>
      <c r="E10" s="15">
        <v>-2071603.0400000145</v>
      </c>
      <c r="F10" s="15">
        <v>75960018.830000028</v>
      </c>
      <c r="G10" s="15">
        <f t="shared" ref="G10:G58" si="1">H10+I10+J10</f>
        <v>57568554.139999971</v>
      </c>
      <c r="H10" s="15">
        <v>0</v>
      </c>
      <c r="I10" s="15">
        <v>42842558.769999973</v>
      </c>
      <c r="J10" s="15">
        <v>14725995.369999999</v>
      </c>
      <c r="K10" s="15">
        <f t="shared" ref="K10:K14" si="2">F10-G10</f>
        <v>18391464.690000057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  <c r="XEO10" s="16"/>
      <c r="XEP10" s="16"/>
      <c r="XEQ10" s="16"/>
      <c r="XER10" s="16"/>
      <c r="XES10" s="16"/>
      <c r="XET10" s="16"/>
      <c r="XEU10" s="16"/>
      <c r="XEV10" s="16"/>
      <c r="XEW10" s="16"/>
      <c r="XEX10" s="16"/>
      <c r="XEY10" s="16"/>
      <c r="XEZ10" s="16"/>
      <c r="XFA10" s="16"/>
      <c r="XFB10" s="16"/>
      <c r="XFC10" s="16"/>
    </row>
    <row r="11" spans="1:16383" ht="18" customHeight="1" x14ac:dyDescent="0.3">
      <c r="A11" s="13">
        <v>1400</v>
      </c>
      <c r="B11" s="14" t="s">
        <v>15</v>
      </c>
      <c r="C11" s="15">
        <v>28516733.219999995</v>
      </c>
      <c r="D11" s="15">
        <v>0</v>
      </c>
      <c r="E11" s="15">
        <v>791789.19999999937</v>
      </c>
      <c r="F11" s="15">
        <v>29308522.419999998</v>
      </c>
      <c r="G11" s="15">
        <f t="shared" si="1"/>
        <v>23107072.590000004</v>
      </c>
      <c r="H11" s="15">
        <v>0</v>
      </c>
      <c r="I11" s="15">
        <v>0</v>
      </c>
      <c r="J11" s="15">
        <v>23107072.590000004</v>
      </c>
      <c r="K11" s="15">
        <f t="shared" si="2"/>
        <v>6201449.8299999945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6"/>
      <c r="XEO11" s="16"/>
      <c r="XEP11" s="16"/>
      <c r="XEQ11" s="16"/>
      <c r="XER11" s="16"/>
      <c r="XES11" s="16"/>
      <c r="XET11" s="16"/>
      <c r="XEU11" s="16"/>
      <c r="XEV11" s="16"/>
      <c r="XEW11" s="16"/>
      <c r="XEX11" s="16"/>
      <c r="XEY11" s="16"/>
      <c r="XEZ11" s="16"/>
      <c r="XFA11" s="16"/>
      <c r="XFB11" s="16"/>
      <c r="XFC11" s="16"/>
    </row>
    <row r="12" spans="1:16383" ht="18" customHeight="1" x14ac:dyDescent="0.3">
      <c r="A12" s="13">
        <v>1500</v>
      </c>
      <c r="B12" s="14" t="s">
        <v>16</v>
      </c>
      <c r="C12" s="15">
        <v>32796145.360000007</v>
      </c>
      <c r="D12" s="15">
        <v>28606.32</v>
      </c>
      <c r="E12" s="15">
        <v>-1293707.6799999985</v>
      </c>
      <c r="F12" s="15">
        <v>31531044.000000007</v>
      </c>
      <c r="G12" s="15">
        <f t="shared" si="1"/>
        <v>25119291.920000017</v>
      </c>
      <c r="H12" s="15">
        <v>0</v>
      </c>
      <c r="I12" s="15">
        <v>0</v>
      </c>
      <c r="J12" s="15">
        <v>25119291.920000017</v>
      </c>
      <c r="K12" s="15">
        <f t="shared" si="2"/>
        <v>6411752.0799999908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  <c r="XFB12" s="16"/>
      <c r="XFC12" s="16"/>
    </row>
    <row r="13" spans="1:16383" ht="18" customHeight="1" x14ac:dyDescent="0.3">
      <c r="A13" s="13">
        <v>1600</v>
      </c>
      <c r="B13" s="14" t="s">
        <v>17</v>
      </c>
      <c r="C13" s="15">
        <v>0</v>
      </c>
      <c r="D13" s="15">
        <v>0</v>
      </c>
      <c r="E13" s="15">
        <v>17207132.259999998</v>
      </c>
      <c r="F13" s="15">
        <v>17207132.259999998</v>
      </c>
      <c r="G13" s="15">
        <f t="shared" si="1"/>
        <v>0</v>
      </c>
      <c r="H13" s="15">
        <v>0</v>
      </c>
      <c r="I13" s="15">
        <v>0</v>
      </c>
      <c r="J13" s="15">
        <v>0</v>
      </c>
      <c r="K13" s="15">
        <f t="shared" si="2"/>
        <v>17207132.259999998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  <c r="XEN13" s="16"/>
      <c r="XEO13" s="16"/>
      <c r="XEP13" s="16"/>
      <c r="XEQ13" s="16"/>
      <c r="XER13" s="16"/>
      <c r="XES13" s="16"/>
      <c r="XET13" s="16"/>
      <c r="XEU13" s="16"/>
      <c r="XEV13" s="16"/>
      <c r="XEW13" s="16"/>
      <c r="XEX13" s="16"/>
      <c r="XEY13" s="16"/>
      <c r="XEZ13" s="16"/>
      <c r="XFA13" s="16"/>
      <c r="XFB13" s="16"/>
      <c r="XFC13" s="16"/>
    </row>
    <row r="14" spans="1:16383" ht="18" customHeight="1" x14ac:dyDescent="0.3">
      <c r="A14" s="13">
        <v>1700</v>
      </c>
      <c r="B14" s="14" t="s">
        <v>18</v>
      </c>
      <c r="C14" s="15">
        <v>4671385.8999999994</v>
      </c>
      <c r="D14" s="15">
        <v>0</v>
      </c>
      <c r="E14" s="15">
        <v>-162572.66000000021</v>
      </c>
      <c r="F14" s="15">
        <v>4508813.24</v>
      </c>
      <c r="G14" s="15">
        <f t="shared" si="1"/>
        <v>4508813.24</v>
      </c>
      <c r="H14" s="15">
        <v>0</v>
      </c>
      <c r="I14" s="15">
        <v>0</v>
      </c>
      <c r="J14" s="15">
        <v>4508813.24</v>
      </c>
      <c r="K14" s="15">
        <f t="shared" si="2"/>
        <v>0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  <c r="XEL14" s="16"/>
      <c r="XEM14" s="16"/>
      <c r="XEN14" s="16"/>
      <c r="XEO14" s="16"/>
      <c r="XEP14" s="16"/>
      <c r="XEQ14" s="16"/>
      <c r="XER14" s="16"/>
      <c r="XES14" s="16"/>
      <c r="XET14" s="16"/>
      <c r="XEU14" s="16"/>
      <c r="XEV14" s="16"/>
      <c r="XEW14" s="16"/>
      <c r="XEX14" s="16"/>
      <c r="XEY14" s="16"/>
      <c r="XEZ14" s="16"/>
      <c r="XFA14" s="16"/>
      <c r="XFB14" s="16"/>
      <c r="XFC14" s="16"/>
    </row>
    <row r="15" spans="1:16383" ht="18" customHeight="1" x14ac:dyDescent="0.25">
      <c r="A15" s="9">
        <v>2000</v>
      </c>
      <c r="B15" s="10" t="s">
        <v>19</v>
      </c>
      <c r="C15" s="11">
        <f>SUM(C16:C24)</f>
        <v>65043564.810000002</v>
      </c>
      <c r="D15" s="11">
        <f t="shared" ref="D15:J15" si="3">SUM(D16:D24)</f>
        <v>8277594.2299999995</v>
      </c>
      <c r="E15" s="11">
        <f t="shared" si="3"/>
        <v>1436802.9</v>
      </c>
      <c r="F15" s="11">
        <f t="shared" si="3"/>
        <v>74757961.939999998</v>
      </c>
      <c r="G15" s="11">
        <f>SUM(G16:G24)</f>
        <v>58520857.430000007</v>
      </c>
      <c r="H15" s="11">
        <f t="shared" si="3"/>
        <v>0</v>
      </c>
      <c r="I15" s="11">
        <f t="shared" si="3"/>
        <v>438699.88999999996</v>
      </c>
      <c r="J15" s="11">
        <f t="shared" si="3"/>
        <v>58082157.540000007</v>
      </c>
      <c r="K15" s="11">
        <f>SUM(K16:K24)</f>
        <v>16237104.509999994</v>
      </c>
    </row>
    <row r="16" spans="1:16383" ht="27" x14ac:dyDescent="0.3">
      <c r="A16" s="13">
        <v>2100</v>
      </c>
      <c r="B16" s="14" t="s">
        <v>20</v>
      </c>
      <c r="C16" s="15">
        <v>6321383</v>
      </c>
      <c r="D16" s="15">
        <v>152399.81</v>
      </c>
      <c r="E16" s="15">
        <v>-891953.55999999994</v>
      </c>
      <c r="F16" s="15">
        <f>C16+D16+E16</f>
        <v>5581829.25</v>
      </c>
      <c r="G16" s="15">
        <f t="shared" si="1"/>
        <v>4263453.2899999972</v>
      </c>
      <c r="H16" s="15">
        <v>0</v>
      </c>
      <c r="I16" s="15">
        <v>0</v>
      </c>
      <c r="J16" s="15">
        <v>4263453.2899999972</v>
      </c>
      <c r="K16" s="15">
        <f t="shared" ref="K16:K56" si="4">F16-G16</f>
        <v>1318375.9600000028</v>
      </c>
    </row>
    <row r="17" spans="1:11" ht="18" customHeight="1" x14ac:dyDescent="0.3">
      <c r="A17" s="13">
        <v>2200</v>
      </c>
      <c r="B17" s="14" t="s">
        <v>21</v>
      </c>
      <c r="C17" s="15">
        <v>902990</v>
      </c>
      <c r="D17" s="15">
        <v>0</v>
      </c>
      <c r="E17" s="15">
        <v>-37744.089999999982</v>
      </c>
      <c r="F17" s="15">
        <f t="shared" ref="F17:F58" si="5">C17+D17+E17</f>
        <v>865245.91</v>
      </c>
      <c r="G17" s="15">
        <f t="shared" si="1"/>
        <v>644147.02999999991</v>
      </c>
      <c r="H17" s="15">
        <v>0</v>
      </c>
      <c r="I17" s="15">
        <v>0</v>
      </c>
      <c r="J17" s="15">
        <v>644147.02999999991</v>
      </c>
      <c r="K17" s="15">
        <f t="shared" si="4"/>
        <v>221098.88000000012</v>
      </c>
    </row>
    <row r="18" spans="1:11" ht="18" customHeight="1" x14ac:dyDescent="0.3">
      <c r="A18" s="13">
        <v>2300</v>
      </c>
      <c r="B18" s="14" t="s">
        <v>22</v>
      </c>
      <c r="C18" s="15">
        <v>12841</v>
      </c>
      <c r="D18" s="15">
        <v>0</v>
      </c>
      <c r="E18" s="15">
        <v>56416.040000000008</v>
      </c>
      <c r="F18" s="15">
        <f t="shared" si="5"/>
        <v>69257.040000000008</v>
      </c>
      <c r="G18" s="15">
        <f t="shared" si="1"/>
        <v>63982.82</v>
      </c>
      <c r="H18" s="15">
        <v>0</v>
      </c>
      <c r="I18" s="15">
        <v>0</v>
      </c>
      <c r="J18" s="15">
        <v>63982.82</v>
      </c>
      <c r="K18" s="15">
        <f t="shared" si="4"/>
        <v>5274.2200000000084</v>
      </c>
    </row>
    <row r="19" spans="1:11" ht="18" customHeight="1" x14ac:dyDescent="0.3">
      <c r="A19" s="13">
        <v>2400</v>
      </c>
      <c r="B19" s="14" t="s">
        <v>23</v>
      </c>
      <c r="C19" s="15">
        <v>14021045.810000001</v>
      </c>
      <c r="D19" s="15">
        <v>0</v>
      </c>
      <c r="E19" s="15">
        <v>637901.9600000002</v>
      </c>
      <c r="F19" s="15">
        <f t="shared" si="5"/>
        <v>14658947.770000001</v>
      </c>
      <c r="G19" s="15">
        <f t="shared" si="1"/>
        <v>12173271.910000002</v>
      </c>
      <c r="H19" s="15">
        <v>0</v>
      </c>
      <c r="I19" s="15">
        <v>0</v>
      </c>
      <c r="J19" s="15">
        <v>12173271.910000002</v>
      </c>
      <c r="K19" s="15">
        <f t="shared" si="4"/>
        <v>2485675.8599999994</v>
      </c>
    </row>
    <row r="20" spans="1:11" ht="18" customHeight="1" x14ac:dyDescent="0.3">
      <c r="A20" s="13">
        <v>2500</v>
      </c>
      <c r="B20" s="14" t="s">
        <v>24</v>
      </c>
      <c r="C20" s="15">
        <v>1609191</v>
      </c>
      <c r="D20" s="15">
        <v>117737.5</v>
      </c>
      <c r="E20" s="15">
        <v>90716.58</v>
      </c>
      <c r="F20" s="15">
        <f t="shared" si="5"/>
        <v>1817645.08</v>
      </c>
      <c r="G20" s="15">
        <f t="shared" si="1"/>
        <v>1510676.9399999997</v>
      </c>
      <c r="H20" s="15">
        <v>0</v>
      </c>
      <c r="I20" s="15">
        <v>0</v>
      </c>
      <c r="J20" s="15">
        <v>1510676.9399999997</v>
      </c>
      <c r="K20" s="15">
        <f t="shared" si="4"/>
        <v>306968.14000000036</v>
      </c>
    </row>
    <row r="21" spans="1:11" ht="18" customHeight="1" x14ac:dyDescent="0.3">
      <c r="A21" s="13">
        <v>2600</v>
      </c>
      <c r="B21" s="14" t="s">
        <v>25</v>
      </c>
      <c r="C21" s="15">
        <v>25343568</v>
      </c>
      <c r="D21" s="15">
        <v>0</v>
      </c>
      <c r="E21" s="15">
        <v>2221210.7000000002</v>
      </c>
      <c r="F21" s="15">
        <f t="shared" si="5"/>
        <v>27564778.699999999</v>
      </c>
      <c r="G21" s="15">
        <f t="shared" si="1"/>
        <v>22344160.770000003</v>
      </c>
      <c r="H21" s="15">
        <v>0</v>
      </c>
      <c r="I21" s="15">
        <v>438699.88999999996</v>
      </c>
      <c r="J21" s="15">
        <v>21905460.880000003</v>
      </c>
      <c r="K21" s="15">
        <f t="shared" si="4"/>
        <v>5220617.929999996</v>
      </c>
    </row>
    <row r="22" spans="1:11" ht="27" x14ac:dyDescent="0.3">
      <c r="A22" s="13">
        <v>2700</v>
      </c>
      <c r="B22" s="14" t="s">
        <v>26</v>
      </c>
      <c r="C22" s="15">
        <v>9613578</v>
      </c>
      <c r="D22" s="15">
        <v>7358808</v>
      </c>
      <c r="E22" s="15">
        <v>-4678626.080000001</v>
      </c>
      <c r="F22" s="15">
        <f t="shared" si="5"/>
        <v>12293759.919999998</v>
      </c>
      <c r="G22" s="15">
        <f t="shared" si="1"/>
        <v>7265019.8899999987</v>
      </c>
      <c r="H22" s="15">
        <v>0</v>
      </c>
      <c r="I22" s="15">
        <v>0</v>
      </c>
      <c r="J22" s="15">
        <v>7265019.8899999987</v>
      </c>
      <c r="K22" s="15">
        <f t="shared" si="4"/>
        <v>5028740.0299999993</v>
      </c>
    </row>
    <row r="23" spans="1:11" ht="18" customHeight="1" x14ac:dyDescent="0.3">
      <c r="A23" s="13">
        <v>2800</v>
      </c>
      <c r="B23" s="14" t="s">
        <v>27</v>
      </c>
      <c r="C23" s="15">
        <v>0</v>
      </c>
      <c r="D23" s="15">
        <v>0</v>
      </c>
      <c r="E23" s="15">
        <v>3002629.4</v>
      </c>
      <c r="F23" s="15">
        <f t="shared" si="5"/>
        <v>3002629.4</v>
      </c>
      <c r="G23" s="15">
        <f t="shared" si="1"/>
        <v>2899327.78</v>
      </c>
      <c r="H23" s="15">
        <v>0</v>
      </c>
      <c r="I23" s="15">
        <v>0</v>
      </c>
      <c r="J23" s="15">
        <v>2899327.78</v>
      </c>
      <c r="K23" s="15">
        <f t="shared" si="4"/>
        <v>103301.62000000011</v>
      </c>
    </row>
    <row r="24" spans="1:11" ht="18" customHeight="1" x14ac:dyDescent="0.3">
      <c r="A24" s="13">
        <v>2900</v>
      </c>
      <c r="B24" s="14" t="s">
        <v>28</v>
      </c>
      <c r="C24" s="15">
        <v>7218968</v>
      </c>
      <c r="D24" s="15">
        <v>648648.92000000004</v>
      </c>
      <c r="E24" s="15">
        <v>1036251.9500000001</v>
      </c>
      <c r="F24" s="15">
        <f t="shared" si="5"/>
        <v>8903868.8699999992</v>
      </c>
      <c r="G24" s="15">
        <f t="shared" si="1"/>
        <v>7356817.0000000009</v>
      </c>
      <c r="H24" s="15">
        <v>0</v>
      </c>
      <c r="I24" s="15">
        <v>0</v>
      </c>
      <c r="J24" s="15">
        <v>7356817.0000000009</v>
      </c>
      <c r="K24" s="15">
        <f t="shared" si="4"/>
        <v>1547051.8699999982</v>
      </c>
    </row>
    <row r="25" spans="1:11" ht="18" customHeight="1" x14ac:dyDescent="0.25">
      <c r="A25" s="9">
        <v>3000</v>
      </c>
      <c r="B25" s="10" t="s">
        <v>29</v>
      </c>
      <c r="C25" s="11">
        <f>SUM(C26:C34)</f>
        <v>325910490.95999998</v>
      </c>
      <c r="D25" s="11">
        <f t="shared" ref="D25:K25" si="6">SUM(D26:D34)</f>
        <v>25391222.850000001</v>
      </c>
      <c r="E25" s="11">
        <f t="shared" si="6"/>
        <v>90444423.349999994</v>
      </c>
      <c r="F25" s="11">
        <f t="shared" si="6"/>
        <v>441746137.16000003</v>
      </c>
      <c r="G25" s="11">
        <f>SUM(G26:G34)</f>
        <v>336275518.15999997</v>
      </c>
      <c r="H25" s="11">
        <f t="shared" si="6"/>
        <v>4819743.6000000006</v>
      </c>
      <c r="I25" s="11">
        <f t="shared" si="6"/>
        <v>7119855.7800000003</v>
      </c>
      <c r="J25" s="11">
        <f t="shared" si="6"/>
        <v>324335918.77999997</v>
      </c>
      <c r="K25" s="11">
        <f t="shared" si="6"/>
        <v>105470619.00000003</v>
      </c>
    </row>
    <row r="26" spans="1:11" ht="18" customHeight="1" x14ac:dyDescent="0.3">
      <c r="A26" s="13">
        <v>3100</v>
      </c>
      <c r="B26" s="14" t="s">
        <v>30</v>
      </c>
      <c r="C26" s="15">
        <v>32160267</v>
      </c>
      <c r="D26" s="15">
        <v>0</v>
      </c>
      <c r="E26" s="15">
        <v>-2052578.8099999998</v>
      </c>
      <c r="F26" s="15">
        <f t="shared" si="5"/>
        <v>30107688.190000001</v>
      </c>
      <c r="G26" s="15">
        <f t="shared" si="1"/>
        <v>20597601.99000001</v>
      </c>
      <c r="H26" s="15">
        <v>0</v>
      </c>
      <c r="I26" s="15">
        <v>0</v>
      </c>
      <c r="J26" s="15">
        <v>20597601.99000001</v>
      </c>
      <c r="K26" s="15">
        <f>F26-G26</f>
        <v>9510086.1999999918</v>
      </c>
    </row>
    <row r="27" spans="1:11" ht="18" customHeight="1" x14ac:dyDescent="0.3">
      <c r="A27" s="13">
        <v>3200</v>
      </c>
      <c r="B27" s="14" t="s">
        <v>31</v>
      </c>
      <c r="C27" s="15">
        <v>33144624</v>
      </c>
      <c r="D27" s="15">
        <v>0</v>
      </c>
      <c r="E27" s="15">
        <v>1823700.77</v>
      </c>
      <c r="F27" s="15">
        <f t="shared" si="5"/>
        <v>34968324.770000003</v>
      </c>
      <c r="G27" s="15">
        <f t="shared" si="1"/>
        <v>23521002.48</v>
      </c>
      <c r="H27" s="15">
        <v>0</v>
      </c>
      <c r="I27" s="15">
        <v>0</v>
      </c>
      <c r="J27" s="15">
        <v>23521002.48</v>
      </c>
      <c r="K27" s="15">
        <f t="shared" ref="K27:K34" si="7">F27-G27</f>
        <v>11447322.290000003</v>
      </c>
    </row>
    <row r="28" spans="1:11" ht="18" customHeight="1" x14ac:dyDescent="0.3">
      <c r="A28" s="13">
        <v>3300</v>
      </c>
      <c r="B28" s="14" t="s">
        <v>32</v>
      </c>
      <c r="C28" s="15">
        <v>74242099</v>
      </c>
      <c r="D28" s="15">
        <v>13153084.91</v>
      </c>
      <c r="E28" s="15">
        <v>76823826.930000007</v>
      </c>
      <c r="F28" s="15">
        <f t="shared" si="5"/>
        <v>164219010.84</v>
      </c>
      <c r="G28" s="15">
        <f t="shared" si="1"/>
        <v>138757828.81999996</v>
      </c>
      <c r="H28" s="15">
        <v>2508.39</v>
      </c>
      <c r="I28" s="15">
        <v>1757400</v>
      </c>
      <c r="J28" s="15">
        <v>136997920.42999998</v>
      </c>
      <c r="K28" s="15">
        <f t="shared" si="7"/>
        <v>25461182.020000041</v>
      </c>
    </row>
    <row r="29" spans="1:11" ht="15.75" x14ac:dyDescent="0.3">
      <c r="A29" s="13">
        <v>3400</v>
      </c>
      <c r="B29" s="14" t="s">
        <v>33</v>
      </c>
      <c r="C29" s="15">
        <v>13446600</v>
      </c>
      <c r="D29" s="15">
        <v>2054940.51</v>
      </c>
      <c r="E29" s="15">
        <v>5360094.46</v>
      </c>
      <c r="F29" s="15">
        <f t="shared" si="5"/>
        <v>20861634.969999999</v>
      </c>
      <c r="G29" s="15">
        <f t="shared" si="1"/>
        <v>15826423.930000002</v>
      </c>
      <c r="H29" s="15">
        <v>0</v>
      </c>
      <c r="I29" s="15">
        <v>656743.05000000005</v>
      </c>
      <c r="J29" s="15">
        <v>15169680.880000001</v>
      </c>
      <c r="K29" s="15">
        <f t="shared" si="7"/>
        <v>5035211.0399999972</v>
      </c>
    </row>
    <row r="30" spans="1:11" ht="27" x14ac:dyDescent="0.3">
      <c r="A30" s="13">
        <v>3500</v>
      </c>
      <c r="B30" s="14" t="s">
        <v>34</v>
      </c>
      <c r="C30" s="15">
        <v>72968035</v>
      </c>
      <c r="D30" s="15">
        <v>9910217.4299999997</v>
      </c>
      <c r="E30" s="15">
        <v>274227.45000000042</v>
      </c>
      <c r="F30" s="15">
        <f t="shared" si="5"/>
        <v>83152479.88000001</v>
      </c>
      <c r="G30" s="15">
        <f t="shared" si="1"/>
        <v>58937943.18</v>
      </c>
      <c r="H30" s="15">
        <v>10769.439999999986</v>
      </c>
      <c r="I30" s="15">
        <v>3518060.91</v>
      </c>
      <c r="J30" s="15">
        <v>55409112.829999998</v>
      </c>
      <c r="K30" s="15">
        <f t="shared" si="7"/>
        <v>24214536.70000001</v>
      </c>
    </row>
    <row r="31" spans="1:11" ht="18" customHeight="1" x14ac:dyDescent="0.3">
      <c r="A31" s="13">
        <v>3600</v>
      </c>
      <c r="B31" s="14" t="s">
        <v>35</v>
      </c>
      <c r="C31" s="15">
        <v>8994500</v>
      </c>
      <c r="D31" s="15">
        <v>0</v>
      </c>
      <c r="E31" s="15">
        <v>4669260.6000000006</v>
      </c>
      <c r="F31" s="15">
        <f t="shared" si="5"/>
        <v>13663760.600000001</v>
      </c>
      <c r="G31" s="15">
        <f t="shared" si="1"/>
        <v>13224950.450000001</v>
      </c>
      <c r="H31" s="15">
        <v>127599.98999999999</v>
      </c>
      <c r="I31" s="15">
        <v>63800</v>
      </c>
      <c r="J31" s="15">
        <v>13033550.460000001</v>
      </c>
      <c r="K31" s="15">
        <f t="shared" si="7"/>
        <v>438810.15000000037</v>
      </c>
    </row>
    <row r="32" spans="1:11" ht="18" customHeight="1" x14ac:dyDescent="0.3">
      <c r="A32" s="13">
        <v>3700</v>
      </c>
      <c r="B32" s="14" t="s">
        <v>36</v>
      </c>
      <c r="C32" s="15">
        <v>2345066</v>
      </c>
      <c r="D32" s="15">
        <v>42200</v>
      </c>
      <c r="E32" s="15">
        <v>-802903.30999999994</v>
      </c>
      <c r="F32" s="15">
        <f t="shared" si="5"/>
        <v>1584362.69</v>
      </c>
      <c r="G32" s="15">
        <f t="shared" si="1"/>
        <v>831764.74000000011</v>
      </c>
      <c r="H32" s="15">
        <v>0</v>
      </c>
      <c r="I32" s="15">
        <v>0</v>
      </c>
      <c r="J32" s="15">
        <v>831764.74000000011</v>
      </c>
      <c r="K32" s="15">
        <f t="shared" si="7"/>
        <v>752597.94999999984</v>
      </c>
    </row>
    <row r="33" spans="1:11" ht="18" customHeight="1" x14ac:dyDescent="0.3">
      <c r="A33" s="13">
        <v>3800</v>
      </c>
      <c r="B33" s="14" t="s">
        <v>37</v>
      </c>
      <c r="C33" s="15">
        <v>14007559</v>
      </c>
      <c r="D33" s="15">
        <v>3654</v>
      </c>
      <c r="E33" s="15">
        <v>364103.05999999988</v>
      </c>
      <c r="F33" s="15">
        <f t="shared" si="5"/>
        <v>14375316.060000001</v>
      </c>
      <c r="G33" s="15">
        <f t="shared" si="1"/>
        <v>11238815.75</v>
      </c>
      <c r="H33" s="15">
        <v>0</v>
      </c>
      <c r="I33" s="15">
        <v>0</v>
      </c>
      <c r="J33" s="15">
        <v>11238815.75</v>
      </c>
      <c r="K33" s="15">
        <f t="shared" si="7"/>
        <v>3136500.3100000005</v>
      </c>
    </row>
    <row r="34" spans="1:11" ht="18" customHeight="1" x14ac:dyDescent="0.3">
      <c r="A34" s="13">
        <v>3900</v>
      </c>
      <c r="B34" s="14" t="s">
        <v>38</v>
      </c>
      <c r="C34" s="15">
        <v>74601740.959999964</v>
      </c>
      <c r="D34" s="15">
        <v>227126</v>
      </c>
      <c r="E34" s="15">
        <v>3984692.2000000058</v>
      </c>
      <c r="F34" s="15">
        <f t="shared" si="5"/>
        <v>78813559.159999967</v>
      </c>
      <c r="G34" s="15">
        <f t="shared" si="1"/>
        <v>53339186.82</v>
      </c>
      <c r="H34" s="15">
        <v>4678865.78</v>
      </c>
      <c r="I34" s="15">
        <v>1123851.82</v>
      </c>
      <c r="J34" s="15">
        <v>47536469.219999999</v>
      </c>
      <c r="K34" s="15">
        <f t="shared" si="7"/>
        <v>25474372.339999966</v>
      </c>
    </row>
    <row r="35" spans="1:11" x14ac:dyDescent="0.25">
      <c r="A35" s="9">
        <v>4000</v>
      </c>
      <c r="B35" s="10" t="s">
        <v>39</v>
      </c>
      <c r="C35" s="11">
        <f>SUM(C36:C40)</f>
        <v>87167644</v>
      </c>
      <c r="D35" s="11">
        <f t="shared" ref="D35:K35" si="8">SUM(D36:D40)</f>
        <v>5000000</v>
      </c>
      <c r="E35" s="11">
        <f t="shared" si="8"/>
        <v>-330255.64999999997</v>
      </c>
      <c r="F35" s="11">
        <f t="shared" si="8"/>
        <v>91837388.349999994</v>
      </c>
      <c r="G35" s="11">
        <f>SUM(G36:G40)</f>
        <v>65641938.140000001</v>
      </c>
      <c r="H35" s="11">
        <f t="shared" si="8"/>
        <v>0</v>
      </c>
      <c r="I35" s="11">
        <f t="shared" si="8"/>
        <v>1291583.3099999998</v>
      </c>
      <c r="J35" s="11">
        <f t="shared" si="8"/>
        <v>64350354.829999998</v>
      </c>
      <c r="K35" s="11">
        <f t="shared" si="8"/>
        <v>26195450.210000001</v>
      </c>
    </row>
    <row r="36" spans="1:11" ht="15.75" x14ac:dyDescent="0.3">
      <c r="A36" s="13">
        <v>4100</v>
      </c>
      <c r="B36" s="14" t="s">
        <v>40</v>
      </c>
      <c r="C36" s="15">
        <v>35706944</v>
      </c>
      <c r="D36" s="15">
        <v>0</v>
      </c>
      <c r="E36" s="15">
        <v>0</v>
      </c>
      <c r="F36" s="15">
        <f t="shared" si="5"/>
        <v>35706944</v>
      </c>
      <c r="G36" s="15">
        <f t="shared" si="1"/>
        <v>27019785.52</v>
      </c>
      <c r="H36" s="15">
        <v>0</v>
      </c>
      <c r="I36" s="15">
        <v>0</v>
      </c>
      <c r="J36" s="15">
        <v>27019785.52</v>
      </c>
      <c r="K36" s="15">
        <f t="shared" si="4"/>
        <v>8687158.4800000004</v>
      </c>
    </row>
    <row r="37" spans="1:11" ht="15.75" x14ac:dyDescent="0.3">
      <c r="A37" s="13">
        <v>4300</v>
      </c>
      <c r="B37" s="14" t="s">
        <v>41</v>
      </c>
      <c r="C37" s="15">
        <v>7266000</v>
      </c>
      <c r="D37" s="15">
        <v>0</v>
      </c>
      <c r="E37" s="15">
        <v>-361541.25</v>
      </c>
      <c r="F37" s="15">
        <f t="shared" si="5"/>
        <v>6904458.75</v>
      </c>
      <c r="G37" s="15">
        <f t="shared" si="1"/>
        <v>6282458.1399999997</v>
      </c>
      <c r="H37" s="15">
        <v>0</v>
      </c>
      <c r="I37" s="15">
        <v>0</v>
      </c>
      <c r="J37" s="15">
        <v>6282458.1399999997</v>
      </c>
      <c r="K37" s="15">
        <f t="shared" si="4"/>
        <v>622000.61000000034</v>
      </c>
    </row>
    <row r="38" spans="1:11" ht="15.75" x14ac:dyDescent="0.3">
      <c r="A38" s="13">
        <v>4400</v>
      </c>
      <c r="B38" s="14" t="s">
        <v>42</v>
      </c>
      <c r="C38" s="15">
        <v>33412459</v>
      </c>
      <c r="D38" s="15">
        <v>5000000</v>
      </c>
      <c r="E38" s="15">
        <v>61285.600000000035</v>
      </c>
      <c r="F38" s="15">
        <f t="shared" si="5"/>
        <v>38473744.600000001</v>
      </c>
      <c r="G38" s="15">
        <f t="shared" si="1"/>
        <v>25986059.509999998</v>
      </c>
      <c r="H38" s="15">
        <v>0</v>
      </c>
      <c r="I38" s="15">
        <v>256904.69999999998</v>
      </c>
      <c r="J38" s="15">
        <v>25729154.809999999</v>
      </c>
      <c r="K38" s="15">
        <f t="shared" si="4"/>
        <v>12487685.090000004</v>
      </c>
    </row>
    <row r="39" spans="1:11" ht="15.75" x14ac:dyDescent="0.3">
      <c r="A39" s="13">
        <v>4500</v>
      </c>
      <c r="B39" s="14" t="s">
        <v>43</v>
      </c>
      <c r="C39" s="15">
        <v>10752241</v>
      </c>
      <c r="D39" s="15">
        <v>0</v>
      </c>
      <c r="E39" s="15">
        <v>0</v>
      </c>
      <c r="F39" s="15">
        <f t="shared" si="5"/>
        <v>10752241</v>
      </c>
      <c r="G39" s="15">
        <f t="shared" si="1"/>
        <v>6353634.9700000007</v>
      </c>
      <c r="H39" s="15">
        <v>0</v>
      </c>
      <c r="I39" s="15">
        <v>1034678.6099999999</v>
      </c>
      <c r="J39" s="15">
        <v>5318956.3600000003</v>
      </c>
      <c r="K39" s="15">
        <f t="shared" si="4"/>
        <v>4398606.0299999993</v>
      </c>
    </row>
    <row r="40" spans="1:11" ht="15.75" x14ac:dyDescent="0.3">
      <c r="A40" s="13">
        <v>4800</v>
      </c>
      <c r="B40" s="14" t="s">
        <v>44</v>
      </c>
      <c r="C40" s="15">
        <v>30000</v>
      </c>
      <c r="D40" s="15">
        <v>0</v>
      </c>
      <c r="E40" s="15">
        <v>-30000</v>
      </c>
      <c r="F40" s="15">
        <f t="shared" si="5"/>
        <v>0</v>
      </c>
      <c r="G40" s="15">
        <f t="shared" si="1"/>
        <v>0</v>
      </c>
      <c r="H40" s="15">
        <v>0</v>
      </c>
      <c r="I40" s="15">
        <v>0</v>
      </c>
      <c r="J40" s="15">
        <v>0</v>
      </c>
      <c r="K40" s="15">
        <f t="shared" si="4"/>
        <v>0</v>
      </c>
    </row>
    <row r="41" spans="1:11" x14ac:dyDescent="0.25">
      <c r="A41" s="9">
        <v>5000</v>
      </c>
      <c r="B41" s="10" t="s">
        <v>45</v>
      </c>
      <c r="C41" s="11">
        <f t="shared" ref="C41:K41" si="9">SUM(C42:C49)</f>
        <v>33643614</v>
      </c>
      <c r="D41" s="11">
        <f t="shared" si="9"/>
        <v>14868014.649999999</v>
      </c>
      <c r="E41" s="11">
        <f t="shared" si="9"/>
        <v>16513171.939999998</v>
      </c>
      <c r="F41" s="11">
        <f t="shared" si="9"/>
        <v>65024800.590000004</v>
      </c>
      <c r="G41" s="11">
        <f>SUM(G42:G49)</f>
        <v>56954319.670000002</v>
      </c>
      <c r="H41" s="11">
        <f t="shared" si="9"/>
        <v>0</v>
      </c>
      <c r="I41" s="11">
        <f t="shared" si="9"/>
        <v>0</v>
      </c>
      <c r="J41" s="11">
        <f t="shared" si="9"/>
        <v>56954319.670000002</v>
      </c>
      <c r="K41" s="11">
        <f t="shared" si="9"/>
        <v>8070480.9199999981</v>
      </c>
    </row>
    <row r="42" spans="1:11" ht="15.75" x14ac:dyDescent="0.3">
      <c r="A42" s="13">
        <v>5100</v>
      </c>
      <c r="B42" s="14" t="s">
        <v>46</v>
      </c>
      <c r="C42" s="15">
        <v>5311392</v>
      </c>
      <c r="D42" s="15">
        <v>1209474.33</v>
      </c>
      <c r="E42" s="15">
        <v>-56662.740000000107</v>
      </c>
      <c r="F42" s="15">
        <f t="shared" si="5"/>
        <v>6464203.5899999999</v>
      </c>
      <c r="G42" s="15">
        <f t="shared" si="1"/>
        <v>5877719.1300000008</v>
      </c>
      <c r="H42" s="15">
        <v>0</v>
      </c>
      <c r="I42" s="15">
        <v>0</v>
      </c>
      <c r="J42" s="15">
        <v>5877719.1300000008</v>
      </c>
      <c r="K42" s="15">
        <f t="shared" si="4"/>
        <v>586484.45999999903</v>
      </c>
    </row>
    <row r="43" spans="1:11" ht="15.75" x14ac:dyDescent="0.3">
      <c r="A43" s="13">
        <v>5200</v>
      </c>
      <c r="B43" s="14" t="s">
        <v>47</v>
      </c>
      <c r="C43" s="15">
        <v>4986957</v>
      </c>
      <c r="D43" s="15">
        <v>0</v>
      </c>
      <c r="E43" s="15">
        <v>-3268567.5</v>
      </c>
      <c r="F43" s="15">
        <f t="shared" si="5"/>
        <v>1718389.5</v>
      </c>
      <c r="G43" s="15">
        <f t="shared" si="1"/>
        <v>1456221.1800000002</v>
      </c>
      <c r="H43" s="15">
        <v>0</v>
      </c>
      <c r="I43" s="15">
        <v>0</v>
      </c>
      <c r="J43" s="15">
        <v>1456221.1800000002</v>
      </c>
      <c r="K43" s="15">
        <f t="shared" si="4"/>
        <v>262168.31999999983</v>
      </c>
    </row>
    <row r="44" spans="1:11" ht="15.75" x14ac:dyDescent="0.3">
      <c r="A44" s="13">
        <v>5300</v>
      </c>
      <c r="B44" s="14" t="s">
        <v>48</v>
      </c>
      <c r="C44" s="15">
        <v>412140</v>
      </c>
      <c r="D44" s="15">
        <v>0</v>
      </c>
      <c r="E44" s="15">
        <v>-188912.19</v>
      </c>
      <c r="F44" s="15">
        <f t="shared" si="5"/>
        <v>223227.81</v>
      </c>
      <c r="G44" s="15">
        <f t="shared" si="1"/>
        <v>128415.48</v>
      </c>
      <c r="H44" s="15">
        <v>0</v>
      </c>
      <c r="I44" s="15">
        <v>0</v>
      </c>
      <c r="J44" s="15">
        <v>128415.48</v>
      </c>
      <c r="K44" s="15">
        <f t="shared" si="4"/>
        <v>94812.33</v>
      </c>
    </row>
    <row r="45" spans="1:11" ht="15.75" x14ac:dyDescent="0.3">
      <c r="A45" s="13">
        <v>5400</v>
      </c>
      <c r="B45" s="14" t="s">
        <v>49</v>
      </c>
      <c r="C45" s="15">
        <v>3226000</v>
      </c>
      <c r="D45" s="15">
        <v>2284097.37</v>
      </c>
      <c r="E45" s="15">
        <v>4583950.1800000006</v>
      </c>
      <c r="F45" s="15">
        <f t="shared" si="5"/>
        <v>10094047.550000001</v>
      </c>
      <c r="G45" s="15">
        <f t="shared" si="1"/>
        <v>8141671.870000001</v>
      </c>
      <c r="H45" s="15">
        <v>0</v>
      </c>
      <c r="I45" s="15">
        <v>0</v>
      </c>
      <c r="J45" s="15">
        <v>8141671.870000001</v>
      </c>
      <c r="K45" s="15">
        <f t="shared" si="4"/>
        <v>1952375.6799999997</v>
      </c>
    </row>
    <row r="46" spans="1:11" ht="15.75" x14ac:dyDescent="0.3">
      <c r="A46" s="13">
        <v>5500</v>
      </c>
      <c r="B46" s="14" t="s">
        <v>50</v>
      </c>
      <c r="C46" s="15">
        <v>542000</v>
      </c>
      <c r="D46" s="15">
        <v>0</v>
      </c>
      <c r="E46" s="15">
        <v>12425419.289999999</v>
      </c>
      <c r="F46" s="15">
        <f t="shared" si="5"/>
        <v>12967419.289999999</v>
      </c>
      <c r="G46" s="15">
        <f t="shared" si="1"/>
        <v>12967419.289999999</v>
      </c>
      <c r="H46" s="15">
        <v>0</v>
      </c>
      <c r="I46" s="15">
        <v>0</v>
      </c>
      <c r="J46" s="15">
        <v>12967419.289999999</v>
      </c>
      <c r="K46" s="15">
        <f t="shared" si="4"/>
        <v>0</v>
      </c>
    </row>
    <row r="47" spans="1:11" ht="15.75" x14ac:dyDescent="0.3">
      <c r="A47" s="13">
        <v>5600</v>
      </c>
      <c r="B47" s="14" t="s">
        <v>51</v>
      </c>
      <c r="C47" s="15">
        <v>8315966</v>
      </c>
      <c r="D47" s="15">
        <v>0</v>
      </c>
      <c r="E47" s="15">
        <v>-2880409.5400000005</v>
      </c>
      <c r="F47" s="15">
        <f t="shared" si="5"/>
        <v>5435556.459999999</v>
      </c>
      <c r="G47" s="15">
        <f t="shared" si="1"/>
        <v>1671539.42</v>
      </c>
      <c r="H47" s="15">
        <v>0</v>
      </c>
      <c r="I47" s="15">
        <v>0</v>
      </c>
      <c r="J47" s="15">
        <v>1671539.42</v>
      </c>
      <c r="K47" s="15">
        <f t="shared" si="4"/>
        <v>3764017.0399999991</v>
      </c>
    </row>
    <row r="48" spans="1:11" ht="15.75" x14ac:dyDescent="0.3">
      <c r="A48" s="13">
        <v>5800</v>
      </c>
      <c r="B48" s="14" t="s">
        <v>129</v>
      </c>
      <c r="C48" s="15">
        <v>0</v>
      </c>
      <c r="D48" s="15">
        <v>9592000</v>
      </c>
      <c r="E48" s="15">
        <v>0</v>
      </c>
      <c r="F48" s="15">
        <f t="shared" si="5"/>
        <v>9592000</v>
      </c>
      <c r="G48" s="15">
        <f t="shared" si="1"/>
        <v>9552950</v>
      </c>
      <c r="H48" s="15">
        <v>0</v>
      </c>
      <c r="I48" s="15">
        <v>0</v>
      </c>
      <c r="J48" s="15">
        <v>9552950</v>
      </c>
      <c r="K48" s="15">
        <f t="shared" si="4"/>
        <v>39050</v>
      </c>
    </row>
    <row r="49" spans="1:11" ht="15.75" x14ac:dyDescent="0.3">
      <c r="A49" s="13">
        <v>5900</v>
      </c>
      <c r="B49" s="14" t="s">
        <v>52</v>
      </c>
      <c r="C49" s="15">
        <v>10849159</v>
      </c>
      <c r="D49" s="15">
        <v>1782442.9500000002</v>
      </c>
      <c r="E49" s="15">
        <v>5898354.4400000004</v>
      </c>
      <c r="F49" s="15">
        <f t="shared" si="5"/>
        <v>18529956.390000001</v>
      </c>
      <c r="G49" s="15">
        <f t="shared" si="1"/>
        <v>17158383.300000001</v>
      </c>
      <c r="H49" s="15">
        <v>0</v>
      </c>
      <c r="I49" s="15">
        <v>0</v>
      </c>
      <c r="J49" s="15">
        <v>17158383.300000001</v>
      </c>
      <c r="K49" s="15">
        <f t="shared" si="4"/>
        <v>1371573.0899999999</v>
      </c>
    </row>
    <row r="50" spans="1:11" ht="18" customHeight="1" x14ac:dyDescent="0.25">
      <c r="A50" s="9">
        <v>6000</v>
      </c>
      <c r="B50" s="10" t="s">
        <v>53</v>
      </c>
      <c r="C50" s="11">
        <f t="shared" ref="C50:K50" si="10">SUM(C51:C51)</f>
        <v>145148604</v>
      </c>
      <c r="D50" s="11">
        <f t="shared" si="10"/>
        <v>378256377.94000006</v>
      </c>
      <c r="E50" s="11">
        <f t="shared" si="10"/>
        <v>-88563486.240000024</v>
      </c>
      <c r="F50" s="11">
        <f t="shared" si="10"/>
        <v>434841495.70000005</v>
      </c>
      <c r="G50" s="11">
        <f>SUM(G51:G51)</f>
        <v>280164279.25000006</v>
      </c>
      <c r="H50" s="11">
        <f t="shared" si="10"/>
        <v>0</v>
      </c>
      <c r="I50" s="11">
        <f t="shared" si="10"/>
        <v>2900612.74</v>
      </c>
      <c r="J50" s="11">
        <f t="shared" si="10"/>
        <v>277263666.51000005</v>
      </c>
      <c r="K50" s="11">
        <f t="shared" si="10"/>
        <v>154677216.44999999</v>
      </c>
    </row>
    <row r="51" spans="1:11" ht="18" customHeight="1" x14ac:dyDescent="0.3">
      <c r="A51" s="13">
        <v>6100</v>
      </c>
      <c r="B51" s="14" t="s">
        <v>54</v>
      </c>
      <c r="C51" s="15">
        <v>145148604</v>
      </c>
      <c r="D51" s="15">
        <v>378256377.94000006</v>
      </c>
      <c r="E51" s="15">
        <v>-88563486.240000024</v>
      </c>
      <c r="F51" s="15">
        <f t="shared" si="5"/>
        <v>434841495.70000005</v>
      </c>
      <c r="G51" s="15">
        <f t="shared" si="1"/>
        <v>280164279.25000006</v>
      </c>
      <c r="H51" s="15">
        <v>0</v>
      </c>
      <c r="I51" s="15">
        <v>2900612.74</v>
      </c>
      <c r="J51" s="15">
        <v>277263666.51000005</v>
      </c>
      <c r="K51" s="15">
        <f t="shared" si="4"/>
        <v>154677216.44999999</v>
      </c>
    </row>
    <row r="52" spans="1:11" ht="18" customHeight="1" x14ac:dyDescent="0.25">
      <c r="A52" s="9">
        <v>7000</v>
      </c>
      <c r="B52" s="10" t="s">
        <v>130</v>
      </c>
      <c r="C52" s="11">
        <f>SUM(C53)</f>
        <v>0</v>
      </c>
      <c r="D52" s="11">
        <f t="shared" ref="D52:K52" si="11">SUM(D53)</f>
        <v>0</v>
      </c>
      <c r="E52" s="11">
        <f t="shared" si="11"/>
        <v>6471605.7999999998</v>
      </c>
      <c r="F52" s="11">
        <f t="shared" si="11"/>
        <v>6471605.7999999998</v>
      </c>
      <c r="G52" s="11">
        <f>SUM(G53)</f>
        <v>6471605.7999999998</v>
      </c>
      <c r="H52" s="11">
        <f t="shared" si="11"/>
        <v>0</v>
      </c>
      <c r="I52" s="11">
        <f t="shared" si="11"/>
        <v>0</v>
      </c>
      <c r="J52" s="11">
        <f t="shared" si="11"/>
        <v>6471605.7999999998</v>
      </c>
      <c r="K52" s="11">
        <f t="shared" si="11"/>
        <v>0</v>
      </c>
    </row>
    <row r="53" spans="1:11" ht="18" customHeight="1" x14ac:dyDescent="0.3">
      <c r="A53" s="13">
        <v>7500</v>
      </c>
      <c r="B53" s="14" t="s">
        <v>131</v>
      </c>
      <c r="C53" s="15">
        <v>0</v>
      </c>
      <c r="D53" s="15">
        <v>0</v>
      </c>
      <c r="E53" s="15">
        <v>6471605.7999999998</v>
      </c>
      <c r="F53" s="15">
        <f t="shared" si="5"/>
        <v>6471605.7999999998</v>
      </c>
      <c r="G53" s="15">
        <f>H53+I53+J53</f>
        <v>6471605.7999999998</v>
      </c>
      <c r="H53" s="15">
        <v>0</v>
      </c>
      <c r="I53" s="15">
        <v>0</v>
      </c>
      <c r="J53" s="15">
        <v>6471605.7999999998</v>
      </c>
      <c r="K53" s="15">
        <f>F53-G53</f>
        <v>0</v>
      </c>
    </row>
    <row r="54" spans="1:11" ht="18" customHeight="1" x14ac:dyDescent="0.25">
      <c r="A54" s="9">
        <v>9000</v>
      </c>
      <c r="B54" s="10" t="s">
        <v>55</v>
      </c>
      <c r="C54" s="11">
        <f t="shared" ref="C54:K54" si="12">SUM(C55:C58)</f>
        <v>16000000</v>
      </c>
      <c r="D54" s="11">
        <f t="shared" si="12"/>
        <v>57482494.049999997</v>
      </c>
      <c r="E54" s="11">
        <f t="shared" si="12"/>
        <v>-28100884.579999998</v>
      </c>
      <c r="F54" s="11">
        <f t="shared" si="12"/>
        <v>45381609.469999999</v>
      </c>
      <c r="G54" s="11">
        <f>SUM(G55:G58)</f>
        <v>38032840.919999994</v>
      </c>
      <c r="H54" s="11">
        <f t="shared" si="12"/>
        <v>12525612.570000002</v>
      </c>
      <c r="I54" s="11">
        <f t="shared" si="12"/>
        <v>616588.65</v>
      </c>
      <c r="J54" s="11">
        <f t="shared" si="12"/>
        <v>24890639.699999988</v>
      </c>
      <c r="K54" s="11">
        <f t="shared" si="12"/>
        <v>7348768.5500000026</v>
      </c>
    </row>
    <row r="55" spans="1:11" ht="18" customHeight="1" x14ac:dyDescent="0.3">
      <c r="A55" s="13">
        <v>9100</v>
      </c>
      <c r="B55" s="14" t="s">
        <v>56</v>
      </c>
      <c r="C55" s="15">
        <v>8560000</v>
      </c>
      <c r="D55" s="15">
        <v>14136708</v>
      </c>
      <c r="E55" s="15">
        <v>-14878528</v>
      </c>
      <c r="F55" s="15">
        <f t="shared" si="5"/>
        <v>7818180</v>
      </c>
      <c r="G55" s="15">
        <f t="shared" si="1"/>
        <v>5212120</v>
      </c>
      <c r="H55" s="15">
        <v>0</v>
      </c>
      <c r="I55" s="15">
        <v>0</v>
      </c>
      <c r="J55" s="15">
        <v>5212120</v>
      </c>
      <c r="K55" s="15">
        <f t="shared" si="4"/>
        <v>2606060</v>
      </c>
    </row>
    <row r="56" spans="1:11" ht="18" customHeight="1" x14ac:dyDescent="0.3">
      <c r="A56" s="13">
        <v>9200</v>
      </c>
      <c r="B56" s="14" t="s">
        <v>57</v>
      </c>
      <c r="C56" s="15">
        <v>5440000</v>
      </c>
      <c r="D56" s="15">
        <v>9863.67</v>
      </c>
      <c r="E56" s="15">
        <v>106159.48999999999</v>
      </c>
      <c r="F56" s="15">
        <f t="shared" si="5"/>
        <v>5556023.1600000001</v>
      </c>
      <c r="G56" s="15">
        <f t="shared" si="1"/>
        <v>3491380.1</v>
      </c>
      <c r="H56" s="15">
        <v>0</v>
      </c>
      <c r="I56" s="15">
        <v>0</v>
      </c>
      <c r="J56" s="15">
        <v>3491380.1</v>
      </c>
      <c r="K56" s="15">
        <f t="shared" si="4"/>
        <v>2064643.06</v>
      </c>
    </row>
    <row r="57" spans="1:11" ht="18" customHeight="1" x14ac:dyDescent="0.3">
      <c r="A57" s="13">
        <v>9500</v>
      </c>
      <c r="B57" s="14" t="s">
        <v>58</v>
      </c>
      <c r="C57" s="15">
        <v>2000000</v>
      </c>
      <c r="D57" s="15">
        <v>0</v>
      </c>
      <c r="E57" s="15">
        <v>0</v>
      </c>
      <c r="F57" s="15">
        <f t="shared" si="5"/>
        <v>2000000</v>
      </c>
      <c r="G57" s="15">
        <f>H57+I57+J57</f>
        <v>0</v>
      </c>
      <c r="H57" s="15">
        <v>0</v>
      </c>
      <c r="I57" s="15">
        <v>0</v>
      </c>
      <c r="J57" s="15">
        <v>0</v>
      </c>
      <c r="K57" s="15">
        <f>F57-G57</f>
        <v>2000000</v>
      </c>
    </row>
    <row r="58" spans="1:11" ht="18" customHeight="1" x14ac:dyDescent="0.3">
      <c r="A58" s="13">
        <v>9900</v>
      </c>
      <c r="B58" s="14" t="s">
        <v>59</v>
      </c>
      <c r="C58" s="15">
        <v>0</v>
      </c>
      <c r="D58" s="15">
        <v>43335922.379999995</v>
      </c>
      <c r="E58" s="15">
        <v>-13328516.07</v>
      </c>
      <c r="F58" s="15">
        <f t="shared" si="5"/>
        <v>30007406.309999995</v>
      </c>
      <c r="G58" s="15">
        <f t="shared" si="1"/>
        <v>29329340.819999993</v>
      </c>
      <c r="H58" s="15">
        <v>12525612.570000002</v>
      </c>
      <c r="I58" s="15">
        <v>616588.65</v>
      </c>
      <c r="J58" s="15">
        <v>16187139.59999999</v>
      </c>
      <c r="K58" s="15">
        <f>F58-G58</f>
        <v>678065.49000000209</v>
      </c>
    </row>
    <row r="59" spans="1:11" ht="15.75" x14ac:dyDescent="0.3">
      <c r="A59" s="135"/>
      <c r="B59" s="135"/>
      <c r="C59" s="17"/>
      <c r="D59" s="17"/>
      <c r="E59" s="17"/>
      <c r="F59" s="17"/>
      <c r="G59" s="17"/>
      <c r="H59" s="17"/>
      <c r="I59" s="17"/>
      <c r="J59" s="18"/>
      <c r="K59" s="18"/>
    </row>
    <row r="60" spans="1:11" x14ac:dyDescent="0.25">
      <c r="A60" s="19"/>
      <c r="B60" s="20" t="s">
        <v>60</v>
      </c>
      <c r="C60" s="21">
        <f>C8+C15+C25+C35+C41+C50+C54+C52</f>
        <v>1102986658</v>
      </c>
      <c r="D60" s="21">
        <f t="shared" ref="D60:K60" si="13">D8+D15+D25+D35+D41+D50+D54+D52</f>
        <v>489304310.04000008</v>
      </c>
      <c r="E60" s="54">
        <v>0</v>
      </c>
      <c r="F60" s="21">
        <f t="shared" si="13"/>
        <v>1592290968.0400002</v>
      </c>
      <c r="G60" s="21">
        <f>G8+G15+G25+G35+G41+G50+G52+G54</f>
        <v>1157009985.8400002</v>
      </c>
      <c r="H60" s="21">
        <f t="shared" si="13"/>
        <v>17345356.170000002</v>
      </c>
      <c r="I60" s="21">
        <f t="shared" si="13"/>
        <v>55209899.139999978</v>
      </c>
      <c r="J60" s="21">
        <f t="shared" si="13"/>
        <v>1084454730.53</v>
      </c>
      <c r="K60" s="21">
        <f t="shared" si="13"/>
        <v>435280982.19999999</v>
      </c>
    </row>
    <row r="61" spans="1:11" x14ac:dyDescent="0.25">
      <c r="C61" s="23"/>
      <c r="F61" s="23"/>
      <c r="G61" s="23"/>
      <c r="H61" s="24"/>
      <c r="I61" s="24"/>
      <c r="K61" s="18"/>
    </row>
    <row r="62" spans="1:11" x14ac:dyDescent="0.25">
      <c r="F62" s="25"/>
      <c r="G62" s="25"/>
      <c r="K62" s="18"/>
    </row>
    <row r="63" spans="1:11" x14ac:dyDescent="0.25">
      <c r="C63" s="24"/>
      <c r="D63" s="24"/>
      <c r="E63" s="24"/>
      <c r="F63" s="24"/>
      <c r="G63" s="24"/>
      <c r="H63" s="24"/>
      <c r="I63" s="24"/>
      <c r="J63" s="24"/>
      <c r="K63" s="24"/>
    </row>
    <row r="64" spans="1:11" x14ac:dyDescent="0.25">
      <c r="C64" s="24"/>
      <c r="D64" s="24"/>
      <c r="E64" s="24"/>
      <c r="F64" s="24"/>
      <c r="G64" s="24"/>
      <c r="H64" s="24"/>
      <c r="I64" s="24"/>
      <c r="J64" s="24"/>
      <c r="K64" s="24"/>
    </row>
  </sheetData>
  <mergeCells count="6">
    <mergeCell ref="A59:B59"/>
    <mergeCell ref="A2:K2"/>
    <mergeCell ref="A3:K3"/>
    <mergeCell ref="A4:K4"/>
    <mergeCell ref="A5:K5"/>
    <mergeCell ref="A7:B7"/>
  </mergeCells>
  <printOptions horizontalCentered="1"/>
  <pageMargins left="0" right="0" top="0" bottom="0" header="0" footer="0"/>
  <pageSetup scale="81" fitToHeight="0" orientation="landscape" r:id="rId1"/>
  <ignoredErrors>
    <ignoredError sqref="F15:G15 F25:G25 F35:G35 F41:G41 F50:G50 F52:G52 F54:G54 K54 K52 K50 K41 K35 K25 K15 G6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L17"/>
  <sheetViews>
    <sheetView showGridLines="0" workbookViewId="0">
      <selection activeCell="H1" sqref="H1:I1048576"/>
    </sheetView>
  </sheetViews>
  <sheetFormatPr baseColWidth="10" defaultRowHeight="15" x14ac:dyDescent="0.25"/>
  <cols>
    <col min="2" max="2" width="30" style="3" customWidth="1"/>
    <col min="3" max="3" width="14.140625" bestFit="1" customWidth="1"/>
    <col min="4" max="5" width="15" customWidth="1"/>
    <col min="6" max="7" width="15.7109375" customWidth="1"/>
    <col min="8" max="9" width="12.140625" hidden="1" customWidth="1"/>
    <col min="10" max="10" width="14.140625" customWidth="1"/>
    <col min="11" max="11" width="14.140625" bestFit="1" customWidth="1"/>
  </cols>
  <sheetData>
    <row r="2" spans="1:38" s="2" customFormat="1" ht="12" customHeight="1" x14ac:dyDescent="0.3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8" s="2" customFormat="1" ht="12" customHeight="1" x14ac:dyDescent="0.3">
      <c r="A3" s="139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8" s="2" customFormat="1" ht="12" customHeight="1" x14ac:dyDescent="0.3">
      <c r="A4" s="139" t="s">
        <v>61</v>
      </c>
      <c r="B4" s="140"/>
      <c r="C4" s="140"/>
      <c r="D4" s="140"/>
      <c r="E4" s="140"/>
      <c r="F4" s="140"/>
      <c r="G4" s="140"/>
      <c r="H4" s="140"/>
      <c r="I4" s="140"/>
      <c r="J4" s="140"/>
      <c r="K4" s="14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8" s="2" customFormat="1" ht="12" customHeight="1" x14ac:dyDescent="0.3">
      <c r="A5" s="142" t="s">
        <v>132</v>
      </c>
      <c r="B5" s="143"/>
      <c r="C5" s="143"/>
      <c r="D5" s="143"/>
      <c r="E5" s="143"/>
      <c r="F5" s="143"/>
      <c r="G5" s="143"/>
      <c r="H5" s="143"/>
      <c r="I5" s="143"/>
      <c r="J5" s="143"/>
      <c r="K5" s="14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2" customHeight="1" x14ac:dyDescent="0.25">
      <c r="A6" s="26"/>
      <c r="C6" s="27"/>
    </row>
    <row r="7" spans="1:38" x14ac:dyDescent="0.25">
      <c r="H7" s="28"/>
      <c r="I7" s="28"/>
    </row>
    <row r="8" spans="1:38" ht="35.25" customHeight="1" x14ac:dyDescent="0.25">
      <c r="A8" s="146" t="s">
        <v>62</v>
      </c>
      <c r="B8" s="146"/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8</v>
      </c>
      <c r="I8" s="8" t="s">
        <v>9</v>
      </c>
      <c r="J8" s="8" t="s">
        <v>10</v>
      </c>
      <c r="K8" s="8" t="s">
        <v>11</v>
      </c>
    </row>
    <row r="9" spans="1:38" ht="18" customHeight="1" x14ac:dyDescent="0.3">
      <c r="A9" s="29">
        <v>1</v>
      </c>
      <c r="B9" s="29" t="s">
        <v>63</v>
      </c>
      <c r="C9" s="15">
        <v>899442198.99999952</v>
      </c>
      <c r="D9" s="15">
        <v>38697423.399999999</v>
      </c>
      <c r="E9" s="15">
        <v>93671793.080000043</v>
      </c>
      <c r="F9" s="15">
        <f>C9+D9+E9</f>
        <v>1031811415.4799995</v>
      </c>
      <c r="G9" s="15">
        <f>H9+I9+J9</f>
        <v>769025556.06999981</v>
      </c>
      <c r="H9" s="15">
        <v>4819743.6000000006</v>
      </c>
      <c r="I9" s="15">
        <v>50658019.139999978</v>
      </c>
      <c r="J9" s="15">
        <v>713547793.3299998</v>
      </c>
      <c r="K9" s="15">
        <f>F9-G9</f>
        <v>262785859.40999973</v>
      </c>
    </row>
    <row r="10" spans="1:38" ht="18" customHeight="1" x14ac:dyDescent="0.3">
      <c r="A10" s="29">
        <v>2</v>
      </c>
      <c r="B10" s="29" t="s">
        <v>64</v>
      </c>
      <c r="C10" s="15">
        <v>178792218</v>
      </c>
      <c r="D10" s="15">
        <v>393124392.59000003</v>
      </c>
      <c r="E10" s="15">
        <v>-65570908.500000045</v>
      </c>
      <c r="F10" s="15">
        <f t="shared" ref="F10:F12" si="0">C10+D10+E10</f>
        <v>506345702.08999997</v>
      </c>
      <c r="G10" s="15">
        <f t="shared" ref="G10:G12" si="1">H10+I10+J10</f>
        <v>343597953.88000011</v>
      </c>
      <c r="H10" s="15">
        <v>0</v>
      </c>
      <c r="I10" s="15">
        <v>2900612.74</v>
      </c>
      <c r="J10" s="15">
        <v>340697341.1400001</v>
      </c>
      <c r="K10" s="15">
        <f t="shared" ref="K10:K12" si="2">F10-G10</f>
        <v>162747748.20999986</v>
      </c>
    </row>
    <row r="11" spans="1:38" ht="27" x14ac:dyDescent="0.3">
      <c r="A11" s="29">
        <v>3</v>
      </c>
      <c r="B11" s="30" t="s">
        <v>65</v>
      </c>
      <c r="C11" s="15">
        <v>14000000</v>
      </c>
      <c r="D11" s="15">
        <v>57482494.050000012</v>
      </c>
      <c r="E11" s="15">
        <v>-28100884.579999998</v>
      </c>
      <c r="F11" s="15">
        <f t="shared" si="0"/>
        <v>43381609.470000014</v>
      </c>
      <c r="G11" s="15">
        <f t="shared" si="1"/>
        <v>38032840.919999987</v>
      </c>
      <c r="H11" s="15">
        <v>12525612.570000002</v>
      </c>
      <c r="I11" s="15">
        <v>616588.65</v>
      </c>
      <c r="J11" s="15">
        <v>24890639.699999988</v>
      </c>
      <c r="K11" s="15">
        <f t="shared" si="2"/>
        <v>5348768.5500000268</v>
      </c>
    </row>
    <row r="12" spans="1:38" ht="15.75" x14ac:dyDescent="0.3">
      <c r="A12" s="29">
        <v>4</v>
      </c>
      <c r="B12" s="30" t="s">
        <v>43</v>
      </c>
      <c r="C12" s="15">
        <v>10752241</v>
      </c>
      <c r="D12" s="15">
        <v>0</v>
      </c>
      <c r="E12" s="15">
        <v>0</v>
      </c>
      <c r="F12" s="15">
        <f t="shared" si="0"/>
        <v>10752241</v>
      </c>
      <c r="G12" s="15">
        <f t="shared" si="1"/>
        <v>6353634.9700000007</v>
      </c>
      <c r="H12" s="15">
        <v>0</v>
      </c>
      <c r="I12" s="15">
        <v>1034678.6099999999</v>
      </c>
      <c r="J12" s="15">
        <v>5318956.3600000003</v>
      </c>
      <c r="K12" s="15">
        <f t="shared" si="2"/>
        <v>4398606.0299999993</v>
      </c>
    </row>
    <row r="13" spans="1:38" x14ac:dyDescent="0.25">
      <c r="C13" s="31"/>
      <c r="D13" s="18"/>
      <c r="E13" s="18"/>
      <c r="F13" s="18"/>
      <c r="G13" s="18"/>
      <c r="H13" s="18"/>
      <c r="I13" s="18"/>
      <c r="J13" s="18"/>
      <c r="K13" s="31"/>
    </row>
    <row r="14" spans="1:38" ht="18" customHeight="1" x14ac:dyDescent="0.25">
      <c r="A14" s="19"/>
      <c r="B14" s="20" t="s">
        <v>60</v>
      </c>
      <c r="C14" s="21">
        <f t="shared" ref="C14:K14" si="3">SUM(C9:C13)</f>
        <v>1102986657.9999995</v>
      </c>
      <c r="D14" s="21">
        <f t="shared" si="3"/>
        <v>489304310.04000002</v>
      </c>
      <c r="E14" s="21">
        <v>0</v>
      </c>
      <c r="F14" s="21">
        <f t="shared" si="3"/>
        <v>1592290968.0399995</v>
      </c>
      <c r="G14" s="21">
        <f t="shared" si="3"/>
        <v>1157009985.8399999</v>
      </c>
      <c r="H14" s="21">
        <f t="shared" si="3"/>
        <v>17345356.170000002</v>
      </c>
      <c r="I14" s="21">
        <f t="shared" si="3"/>
        <v>55209899.139999978</v>
      </c>
      <c r="J14" s="21">
        <f t="shared" si="3"/>
        <v>1084454730.5299997</v>
      </c>
      <c r="K14" s="21">
        <f t="shared" si="3"/>
        <v>435280982.19999957</v>
      </c>
    </row>
    <row r="15" spans="1:38" x14ac:dyDescent="0.25">
      <c r="C15" s="23"/>
      <c r="D15" s="24"/>
      <c r="E15" s="24"/>
      <c r="F15" s="24"/>
      <c r="G15" s="24"/>
      <c r="H15" s="24"/>
      <c r="I15" s="24"/>
      <c r="J15" s="24"/>
      <c r="K15" s="23"/>
    </row>
    <row r="17" spans="3:11" x14ac:dyDescent="0.25">
      <c r="C17" s="23"/>
      <c r="K17" s="23"/>
    </row>
  </sheetData>
  <mergeCells count="5">
    <mergeCell ref="A2:K2"/>
    <mergeCell ref="A3:K3"/>
    <mergeCell ref="A4:K4"/>
    <mergeCell ref="A5:K5"/>
    <mergeCell ref="A8:B8"/>
  </mergeCells>
  <printOptions horizontalCentered="1"/>
  <pageMargins left="0" right="0" top="0.74803149606299213" bottom="0.74803149606299213" header="0.31496062992125984" footer="0.31496062992125984"/>
  <pageSetup scale="9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L31"/>
  <sheetViews>
    <sheetView showGridLines="0" workbookViewId="0">
      <selection activeCell="A5" sqref="A5:K5"/>
    </sheetView>
  </sheetViews>
  <sheetFormatPr baseColWidth="10" defaultRowHeight="15" x14ac:dyDescent="0.25"/>
  <cols>
    <col min="1" max="1" width="5.42578125" customWidth="1"/>
    <col min="2" max="2" width="40.7109375" style="3" bestFit="1" customWidth="1"/>
    <col min="3" max="3" width="14.85546875" bestFit="1" customWidth="1"/>
    <col min="4" max="5" width="15.42578125" customWidth="1"/>
    <col min="6" max="7" width="16.28515625" customWidth="1"/>
    <col min="8" max="9" width="14" hidden="1" customWidth="1"/>
    <col min="10" max="10" width="14.85546875" customWidth="1"/>
    <col min="11" max="11" width="15.28515625" customWidth="1"/>
    <col min="13" max="13" width="14.140625" bestFit="1" customWidth="1"/>
  </cols>
  <sheetData>
    <row r="2" spans="1:38" s="2" customFormat="1" ht="12" customHeight="1" x14ac:dyDescent="0.3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8" s="2" customFormat="1" ht="12" customHeight="1" x14ac:dyDescent="0.3">
      <c r="A3" s="139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8" s="2" customFormat="1" ht="12" customHeight="1" x14ac:dyDescent="0.3">
      <c r="A4" s="139" t="s">
        <v>66</v>
      </c>
      <c r="B4" s="140"/>
      <c r="C4" s="140"/>
      <c r="D4" s="140"/>
      <c r="E4" s="140"/>
      <c r="F4" s="140"/>
      <c r="G4" s="140"/>
      <c r="H4" s="140"/>
      <c r="I4" s="140"/>
      <c r="J4" s="140"/>
      <c r="K4" s="14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8" s="2" customFormat="1" ht="12" customHeight="1" x14ac:dyDescent="0.3">
      <c r="A5" s="142" t="s">
        <v>132</v>
      </c>
      <c r="B5" s="143"/>
      <c r="C5" s="143"/>
      <c r="D5" s="143"/>
      <c r="E5" s="143"/>
      <c r="F5" s="143"/>
      <c r="G5" s="143"/>
      <c r="H5" s="143"/>
      <c r="I5" s="143"/>
      <c r="J5" s="143"/>
      <c r="K5" s="14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2" customHeight="1" x14ac:dyDescent="0.25">
      <c r="A6" s="26"/>
      <c r="C6" s="27"/>
      <c r="H6" s="28"/>
      <c r="I6" s="28"/>
    </row>
    <row r="7" spans="1:38" ht="35.25" customHeight="1" x14ac:dyDescent="0.25">
      <c r="A7" s="146" t="s">
        <v>62</v>
      </c>
      <c r="B7" s="146"/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38" ht="18" customHeight="1" x14ac:dyDescent="0.25">
      <c r="A8" s="33">
        <v>1</v>
      </c>
      <c r="B8" s="33" t="s">
        <v>67</v>
      </c>
      <c r="C8" s="34">
        <f t="shared" ref="C8:J8" si="0">SUM(C9:C13)</f>
        <v>607894549.17000008</v>
      </c>
      <c r="D8" s="34">
        <f t="shared" si="0"/>
        <v>112008315.35999998</v>
      </c>
      <c r="E8" s="34">
        <f t="shared" si="0"/>
        <v>125914442.77999997</v>
      </c>
      <c r="F8" s="34">
        <f t="shared" si="0"/>
        <v>845817307.31000006</v>
      </c>
      <c r="G8" s="34">
        <f t="shared" si="0"/>
        <v>654806724.89999998</v>
      </c>
      <c r="H8" s="34">
        <f t="shared" si="0"/>
        <v>15026531.869999999</v>
      </c>
      <c r="I8" s="34">
        <f t="shared" si="0"/>
        <v>33291422.639999997</v>
      </c>
      <c r="J8" s="34">
        <f t="shared" si="0"/>
        <v>606488770.38999999</v>
      </c>
      <c r="K8" s="34">
        <f>SUM(K9:K13)</f>
        <v>191010582.40999997</v>
      </c>
    </row>
    <row r="9" spans="1:38" ht="18" customHeight="1" x14ac:dyDescent="0.3">
      <c r="A9" s="29">
        <v>11</v>
      </c>
      <c r="B9" s="29" t="s">
        <v>68</v>
      </c>
      <c r="C9" s="15">
        <v>26633463.730000004</v>
      </c>
      <c r="D9" s="15">
        <v>308706.40000000002</v>
      </c>
      <c r="E9" s="15">
        <v>-2597561.89</v>
      </c>
      <c r="F9" s="15">
        <f>C9+D9+E9</f>
        <v>24344608.240000002</v>
      </c>
      <c r="G9" s="15">
        <f>H9+I9+J9</f>
        <v>17006232.899999999</v>
      </c>
      <c r="H9" s="15">
        <v>0</v>
      </c>
      <c r="I9" s="15">
        <v>1980339.9299999995</v>
      </c>
      <c r="J9" s="15">
        <v>15025892.969999999</v>
      </c>
      <c r="K9" s="15">
        <f>F9-G9</f>
        <v>7338375.3400000036</v>
      </c>
    </row>
    <row r="10" spans="1:38" ht="18" customHeight="1" x14ac:dyDescent="0.3">
      <c r="A10" s="29">
        <v>13</v>
      </c>
      <c r="B10" s="29" t="s">
        <v>69</v>
      </c>
      <c r="C10" s="15">
        <v>91088089.690000042</v>
      </c>
      <c r="D10" s="15">
        <v>10139365.980000004</v>
      </c>
      <c r="E10" s="15">
        <v>22790059.129999999</v>
      </c>
      <c r="F10" s="15">
        <f t="shared" ref="F10:F13" si="1">C10+D10+E10</f>
        <v>124017514.80000004</v>
      </c>
      <c r="G10" s="15">
        <f t="shared" ref="G10:G28" si="2">H10+I10+J10</f>
        <v>105429288.85000004</v>
      </c>
      <c r="H10" s="15">
        <v>330759.36</v>
      </c>
      <c r="I10" s="15">
        <v>5240674.0499999989</v>
      </c>
      <c r="J10" s="15">
        <v>99857855.440000042</v>
      </c>
      <c r="K10" s="15">
        <f t="shared" ref="K10:K28" si="3">F10-G10</f>
        <v>18588225.950000003</v>
      </c>
    </row>
    <row r="11" spans="1:38" ht="18" customHeight="1" x14ac:dyDescent="0.3">
      <c r="A11" s="29">
        <v>15</v>
      </c>
      <c r="B11" s="29" t="s">
        <v>70</v>
      </c>
      <c r="C11" s="15">
        <v>68461776.920000032</v>
      </c>
      <c r="D11" s="15">
        <v>10635230.489999998</v>
      </c>
      <c r="E11" s="15">
        <v>38272712.559999995</v>
      </c>
      <c r="F11" s="15">
        <f t="shared" si="1"/>
        <v>117369719.97000003</v>
      </c>
      <c r="G11" s="15">
        <f t="shared" si="2"/>
        <v>92726016.700000018</v>
      </c>
      <c r="H11" s="15">
        <v>12175069.58</v>
      </c>
      <c r="I11" s="15">
        <v>2836105.9600000004</v>
      </c>
      <c r="J11" s="15">
        <v>77714841.160000011</v>
      </c>
      <c r="K11" s="15">
        <f t="shared" si="3"/>
        <v>24643703.270000011</v>
      </c>
    </row>
    <row r="12" spans="1:38" ht="18" customHeight="1" x14ac:dyDescent="0.3">
      <c r="A12" s="29">
        <v>17</v>
      </c>
      <c r="B12" s="29" t="s">
        <v>71</v>
      </c>
      <c r="C12" s="15">
        <v>288954932.17000002</v>
      </c>
      <c r="D12" s="15">
        <v>81680326.179999992</v>
      </c>
      <c r="E12" s="15">
        <v>11151865.51000002</v>
      </c>
      <c r="F12" s="15">
        <f t="shared" si="1"/>
        <v>381787123.86000001</v>
      </c>
      <c r="G12" s="15">
        <f t="shared" si="2"/>
        <v>298065421.8499999</v>
      </c>
      <c r="H12" s="15">
        <v>2393102.94</v>
      </c>
      <c r="I12" s="15">
        <v>16334900.5</v>
      </c>
      <c r="J12" s="15">
        <v>279337418.40999991</v>
      </c>
      <c r="K12" s="15">
        <f t="shared" si="3"/>
        <v>83721702.01000011</v>
      </c>
    </row>
    <row r="13" spans="1:38" ht="18" customHeight="1" x14ac:dyDescent="0.3">
      <c r="A13" s="29">
        <v>18</v>
      </c>
      <c r="B13" s="29" t="s">
        <v>38</v>
      </c>
      <c r="C13" s="15">
        <v>132756286.65999995</v>
      </c>
      <c r="D13" s="15">
        <v>9244686.3099999949</v>
      </c>
      <c r="E13" s="15">
        <v>56297367.469999962</v>
      </c>
      <c r="F13" s="15">
        <f t="shared" si="1"/>
        <v>198298340.43999991</v>
      </c>
      <c r="G13" s="15">
        <f t="shared" si="2"/>
        <v>141579764.60000005</v>
      </c>
      <c r="H13" s="15">
        <v>127599.98999999999</v>
      </c>
      <c r="I13" s="15">
        <v>6899402.2000000002</v>
      </c>
      <c r="J13" s="15">
        <v>134552762.41000006</v>
      </c>
      <c r="K13" s="15">
        <f t="shared" si="3"/>
        <v>56718575.839999855</v>
      </c>
    </row>
    <row r="14" spans="1:38" ht="18" customHeight="1" x14ac:dyDescent="0.25">
      <c r="A14" s="33">
        <v>2</v>
      </c>
      <c r="B14" s="33" t="s">
        <v>72</v>
      </c>
      <c r="C14" s="34">
        <f>SUM(C15:C21)</f>
        <v>457321498.41000032</v>
      </c>
      <c r="D14" s="34">
        <f t="shared" ref="D14:K14" si="4">SUM(D15:D21)</f>
        <v>361714958.54000002</v>
      </c>
      <c r="E14" s="34">
        <f t="shared" si="4"/>
        <v>-110015485.36000003</v>
      </c>
      <c r="F14" s="34">
        <f t="shared" si="4"/>
        <v>709020971.59000027</v>
      </c>
      <c r="G14" s="34">
        <f>SUM(G15:G21)</f>
        <v>475521722.45999992</v>
      </c>
      <c r="H14" s="34">
        <f t="shared" si="4"/>
        <v>1929324.2999999998</v>
      </c>
      <c r="I14" s="34">
        <f t="shared" si="4"/>
        <v>20340113.780000012</v>
      </c>
      <c r="J14" s="34">
        <f t="shared" si="4"/>
        <v>453252284.37999994</v>
      </c>
      <c r="K14" s="34">
        <f t="shared" si="4"/>
        <v>233499249.13000032</v>
      </c>
    </row>
    <row r="15" spans="1:38" ht="18" customHeight="1" x14ac:dyDescent="0.3">
      <c r="A15" s="29">
        <v>21</v>
      </c>
      <c r="B15" s="29" t="s">
        <v>73</v>
      </c>
      <c r="C15" s="15">
        <v>51870265.149999999</v>
      </c>
      <c r="D15" s="15">
        <v>2451258.9099999997</v>
      </c>
      <c r="E15" s="15">
        <v>279397.62000000005</v>
      </c>
      <c r="F15" s="15">
        <f t="shared" ref="F15:F21" si="5">C15+D15+E15</f>
        <v>54600921.679999992</v>
      </c>
      <c r="G15" s="15">
        <f t="shared" si="2"/>
        <v>41397183.840000011</v>
      </c>
      <c r="H15" s="15">
        <v>0</v>
      </c>
      <c r="I15" s="15">
        <v>4180373.99</v>
      </c>
      <c r="J15" s="15">
        <v>37216809.850000009</v>
      </c>
      <c r="K15" s="15">
        <f t="shared" si="3"/>
        <v>13203737.839999981</v>
      </c>
    </row>
    <row r="16" spans="1:38" ht="18" customHeight="1" x14ac:dyDescent="0.3">
      <c r="A16" s="29">
        <v>22</v>
      </c>
      <c r="B16" s="29" t="s">
        <v>74</v>
      </c>
      <c r="C16" s="15">
        <v>308026796.32000035</v>
      </c>
      <c r="D16" s="15">
        <v>358806048.92000002</v>
      </c>
      <c r="E16" s="15">
        <v>-109984020.53000003</v>
      </c>
      <c r="F16" s="15">
        <f t="shared" si="5"/>
        <v>556848824.71000028</v>
      </c>
      <c r="G16" s="15">
        <f t="shared" si="2"/>
        <v>359750412.4199999</v>
      </c>
      <c r="H16" s="15">
        <v>1806856.43</v>
      </c>
      <c r="I16" s="15">
        <v>14374201.550000012</v>
      </c>
      <c r="J16" s="15">
        <v>343569354.43999988</v>
      </c>
      <c r="K16" s="15">
        <f t="shared" si="3"/>
        <v>197098412.29000038</v>
      </c>
    </row>
    <row r="17" spans="1:13" ht="18" customHeight="1" x14ac:dyDescent="0.3">
      <c r="A17" s="29">
        <v>23</v>
      </c>
      <c r="B17" s="29" t="s">
        <v>75</v>
      </c>
      <c r="C17" s="15">
        <v>31117513</v>
      </c>
      <c r="D17" s="15">
        <v>0</v>
      </c>
      <c r="E17" s="15">
        <v>0</v>
      </c>
      <c r="F17" s="15">
        <f t="shared" si="5"/>
        <v>31117513</v>
      </c>
      <c r="G17" s="15">
        <f t="shared" si="2"/>
        <v>23806101</v>
      </c>
      <c r="H17" s="15">
        <v>0</v>
      </c>
      <c r="I17" s="15">
        <v>0</v>
      </c>
      <c r="J17" s="15">
        <v>23806101</v>
      </c>
      <c r="K17" s="15">
        <f t="shared" si="3"/>
        <v>7311412</v>
      </c>
    </row>
    <row r="18" spans="1:13" ht="18" customHeight="1" x14ac:dyDescent="0.3">
      <c r="A18" s="29">
        <v>24</v>
      </c>
      <c r="B18" s="29" t="s">
        <v>76</v>
      </c>
      <c r="C18" s="15">
        <v>33399906.679999992</v>
      </c>
      <c r="D18" s="15">
        <v>454958.20999999996</v>
      </c>
      <c r="E18" s="15">
        <v>-1003052.1799999997</v>
      </c>
      <c r="F18" s="15">
        <f t="shared" si="5"/>
        <v>32851812.709999993</v>
      </c>
      <c r="G18" s="15">
        <f t="shared" si="2"/>
        <v>25544364.819999993</v>
      </c>
      <c r="H18" s="15">
        <v>122467.86999999997</v>
      </c>
      <c r="I18" s="15">
        <v>1707043.7199999997</v>
      </c>
      <c r="J18" s="15">
        <v>23714853.229999993</v>
      </c>
      <c r="K18" s="15">
        <f t="shared" si="3"/>
        <v>7307447.8900000006</v>
      </c>
    </row>
    <row r="19" spans="1:13" ht="18" customHeight="1" x14ac:dyDescent="0.3">
      <c r="A19" s="29">
        <v>25</v>
      </c>
      <c r="B19" s="29" t="s">
        <v>77</v>
      </c>
      <c r="C19" s="15">
        <v>25000000</v>
      </c>
      <c r="D19" s="15">
        <v>0</v>
      </c>
      <c r="E19" s="15">
        <v>1150200</v>
      </c>
      <c r="F19" s="15">
        <f t="shared" si="5"/>
        <v>26150200</v>
      </c>
      <c r="G19" s="15">
        <f t="shared" si="2"/>
        <v>19576009.039999999</v>
      </c>
      <c r="H19" s="15">
        <v>0</v>
      </c>
      <c r="I19" s="15">
        <v>0</v>
      </c>
      <c r="J19" s="15">
        <v>19576009.039999999</v>
      </c>
      <c r="K19" s="15">
        <f t="shared" si="3"/>
        <v>6574190.9600000009</v>
      </c>
    </row>
    <row r="20" spans="1:13" ht="18" customHeight="1" x14ac:dyDescent="0.3">
      <c r="A20" s="29">
        <v>26</v>
      </c>
      <c r="B20" s="29" t="s">
        <v>78</v>
      </c>
      <c r="C20" s="15">
        <v>4589431</v>
      </c>
      <c r="D20" s="15">
        <v>0</v>
      </c>
      <c r="E20" s="15">
        <v>0</v>
      </c>
      <c r="F20" s="15">
        <f t="shared" si="5"/>
        <v>4589431</v>
      </c>
      <c r="G20" s="15">
        <f t="shared" si="2"/>
        <v>3213684.5199999996</v>
      </c>
      <c r="H20" s="15">
        <v>0</v>
      </c>
      <c r="I20" s="15">
        <v>0</v>
      </c>
      <c r="J20" s="15">
        <v>3213684.5199999996</v>
      </c>
      <c r="K20" s="15">
        <f t="shared" si="3"/>
        <v>1375746.4800000004</v>
      </c>
    </row>
    <row r="21" spans="1:13" ht="18" customHeight="1" x14ac:dyDescent="0.3">
      <c r="A21" s="29">
        <v>27</v>
      </c>
      <c r="B21" s="29" t="s">
        <v>79</v>
      </c>
      <c r="C21" s="15">
        <v>3317586.2600000007</v>
      </c>
      <c r="D21" s="15">
        <v>2692.5</v>
      </c>
      <c r="E21" s="15">
        <v>-458010.27</v>
      </c>
      <c r="F21" s="15">
        <f t="shared" si="5"/>
        <v>2862268.4900000007</v>
      </c>
      <c r="G21" s="15">
        <f t="shared" si="2"/>
        <v>2233966.8199999994</v>
      </c>
      <c r="H21" s="15">
        <v>0</v>
      </c>
      <c r="I21" s="15">
        <v>78494.51999999999</v>
      </c>
      <c r="J21" s="15">
        <v>2155472.2999999993</v>
      </c>
      <c r="K21" s="15">
        <f t="shared" si="3"/>
        <v>628301.67000000132</v>
      </c>
    </row>
    <row r="22" spans="1:13" ht="18" customHeight="1" x14ac:dyDescent="0.25">
      <c r="A22" s="33">
        <v>3</v>
      </c>
      <c r="B22" s="33" t="s">
        <v>80</v>
      </c>
      <c r="C22" s="34">
        <f t="shared" ref="C22:K22" si="6">SUM(C23:C26)</f>
        <v>23770610.420000002</v>
      </c>
      <c r="D22" s="34">
        <f t="shared" si="6"/>
        <v>1434464.47</v>
      </c>
      <c r="E22" s="34">
        <f t="shared" si="6"/>
        <v>-1126588.9100000001</v>
      </c>
      <c r="F22" s="34">
        <f t="shared" si="6"/>
        <v>24078485.98</v>
      </c>
      <c r="G22" s="34">
        <f t="shared" si="6"/>
        <v>17978038.380000003</v>
      </c>
      <c r="H22" s="34">
        <f t="shared" si="6"/>
        <v>389500</v>
      </c>
      <c r="I22" s="34">
        <f t="shared" si="6"/>
        <v>1578362.7200000002</v>
      </c>
      <c r="J22" s="34">
        <f t="shared" si="6"/>
        <v>16010175.660000004</v>
      </c>
      <c r="K22" s="34">
        <f t="shared" si="6"/>
        <v>6100447.5999999978</v>
      </c>
    </row>
    <row r="23" spans="1:13" ht="27" x14ac:dyDescent="0.3">
      <c r="A23" s="29">
        <v>31</v>
      </c>
      <c r="B23" s="30" t="s">
        <v>81</v>
      </c>
      <c r="C23" s="15">
        <v>6023583.6000000006</v>
      </c>
      <c r="D23" s="15">
        <v>21048.5</v>
      </c>
      <c r="E23" s="15">
        <v>-403017.60000000003</v>
      </c>
      <c r="F23" s="15">
        <f t="shared" ref="F23:F26" si="7">C23+D23+E23</f>
        <v>5641614.5000000009</v>
      </c>
      <c r="G23" s="15">
        <f t="shared" si="2"/>
        <v>4202879.8500000015</v>
      </c>
      <c r="H23" s="15">
        <v>0</v>
      </c>
      <c r="I23" s="15">
        <v>574947.60000000009</v>
      </c>
      <c r="J23" s="15">
        <v>3627932.2500000009</v>
      </c>
      <c r="K23" s="15">
        <f t="shared" si="3"/>
        <v>1438734.6499999994</v>
      </c>
    </row>
    <row r="24" spans="1:13" ht="18" customHeight="1" x14ac:dyDescent="0.3">
      <c r="A24" s="29">
        <v>32</v>
      </c>
      <c r="B24" s="29" t="s">
        <v>82</v>
      </c>
      <c r="C24" s="15">
        <v>5512763.4799999995</v>
      </c>
      <c r="D24" s="15">
        <v>5428.9</v>
      </c>
      <c r="E24" s="15">
        <v>197910.45</v>
      </c>
      <c r="F24" s="15">
        <f t="shared" si="7"/>
        <v>5716102.8300000001</v>
      </c>
      <c r="G24" s="15">
        <f t="shared" si="2"/>
        <v>4381479.41</v>
      </c>
      <c r="H24" s="15">
        <v>0</v>
      </c>
      <c r="I24" s="15">
        <v>229953.31</v>
      </c>
      <c r="J24" s="15">
        <v>4151526.1000000006</v>
      </c>
      <c r="K24" s="15">
        <f t="shared" si="3"/>
        <v>1334623.42</v>
      </c>
    </row>
    <row r="25" spans="1:13" ht="18" customHeight="1" x14ac:dyDescent="0.3">
      <c r="A25" s="29">
        <v>37</v>
      </c>
      <c r="B25" s="29" t="s">
        <v>83</v>
      </c>
      <c r="C25" s="15">
        <v>4385959.72</v>
      </c>
      <c r="D25" s="15">
        <v>6573.17</v>
      </c>
      <c r="E25" s="15">
        <v>-310703.13</v>
      </c>
      <c r="F25" s="15">
        <f t="shared" si="7"/>
        <v>4081829.76</v>
      </c>
      <c r="G25" s="15">
        <f t="shared" si="2"/>
        <v>2399518.5499999998</v>
      </c>
      <c r="H25" s="15">
        <v>0</v>
      </c>
      <c r="I25" s="15">
        <v>219526.09000000003</v>
      </c>
      <c r="J25" s="15">
        <v>2179992.46</v>
      </c>
      <c r="K25" s="15">
        <f t="shared" si="3"/>
        <v>1682311.21</v>
      </c>
      <c r="M25" s="24"/>
    </row>
    <row r="26" spans="1:13" ht="18" customHeight="1" x14ac:dyDescent="0.3">
      <c r="A26" s="29">
        <v>39</v>
      </c>
      <c r="B26" s="29" t="s">
        <v>84</v>
      </c>
      <c r="C26" s="15">
        <v>7848303.6200000001</v>
      </c>
      <c r="D26" s="15">
        <v>1401413.9</v>
      </c>
      <c r="E26" s="15">
        <v>-610778.63000000012</v>
      </c>
      <c r="F26" s="15">
        <f t="shared" si="7"/>
        <v>8638938.8899999987</v>
      </c>
      <c r="G26" s="15">
        <f t="shared" si="2"/>
        <v>6994160.5700000003</v>
      </c>
      <c r="H26" s="15">
        <v>389500</v>
      </c>
      <c r="I26" s="15">
        <v>553935.72000000009</v>
      </c>
      <c r="J26" s="15">
        <v>6050724.8500000006</v>
      </c>
      <c r="K26" s="15">
        <f t="shared" si="3"/>
        <v>1644778.3199999984</v>
      </c>
    </row>
    <row r="27" spans="1:13" ht="18" customHeight="1" x14ac:dyDescent="0.25">
      <c r="A27" s="33">
        <v>4</v>
      </c>
      <c r="B27" s="35" t="s">
        <v>85</v>
      </c>
      <c r="C27" s="34">
        <f t="shared" ref="C27:K27" si="8">SUM(C28:C28)</f>
        <v>14000000</v>
      </c>
      <c r="D27" s="34">
        <f t="shared" si="8"/>
        <v>14146571.67</v>
      </c>
      <c r="E27" s="34">
        <f t="shared" si="8"/>
        <v>-14772368.51</v>
      </c>
      <c r="F27" s="34">
        <f t="shared" si="8"/>
        <v>13374203.160000002</v>
      </c>
      <c r="G27" s="34">
        <f t="shared" si="8"/>
        <v>8703500.0999999996</v>
      </c>
      <c r="H27" s="34">
        <f t="shared" si="8"/>
        <v>0</v>
      </c>
      <c r="I27" s="34">
        <f t="shared" si="8"/>
        <v>0</v>
      </c>
      <c r="J27" s="34">
        <f t="shared" si="8"/>
        <v>8703500.0999999996</v>
      </c>
      <c r="K27" s="34">
        <f t="shared" si="8"/>
        <v>4670703.0600000024</v>
      </c>
    </row>
    <row r="28" spans="1:13" ht="27" x14ac:dyDescent="0.3">
      <c r="A28" s="29">
        <v>41</v>
      </c>
      <c r="B28" s="30" t="s">
        <v>86</v>
      </c>
      <c r="C28" s="15">
        <v>14000000</v>
      </c>
      <c r="D28" s="15">
        <v>14146571.67</v>
      </c>
      <c r="E28" s="15">
        <v>-14772368.51</v>
      </c>
      <c r="F28" s="15">
        <f>C28+D28+E28</f>
        <v>13374203.160000002</v>
      </c>
      <c r="G28" s="15">
        <f t="shared" si="2"/>
        <v>8703500.0999999996</v>
      </c>
      <c r="H28" s="15">
        <v>0</v>
      </c>
      <c r="I28" s="15">
        <v>0</v>
      </c>
      <c r="J28" s="15">
        <v>8703500.0999999996</v>
      </c>
      <c r="K28" s="15">
        <f t="shared" si="3"/>
        <v>4670703.0600000024</v>
      </c>
    </row>
    <row r="29" spans="1:13" x14ac:dyDescent="0.25">
      <c r="C29" s="18"/>
      <c r="D29" s="18"/>
      <c r="E29" s="18"/>
      <c r="F29" s="18"/>
      <c r="G29" s="18"/>
      <c r="H29" s="18"/>
      <c r="I29" s="18"/>
      <c r="J29" s="18"/>
      <c r="K29" s="18"/>
    </row>
    <row r="30" spans="1:13" ht="18" customHeight="1" x14ac:dyDescent="0.25">
      <c r="A30" s="19"/>
      <c r="B30" s="20" t="s">
        <v>60</v>
      </c>
      <c r="C30" s="21">
        <f t="shared" ref="C30:K30" si="9">C8+C14+C22+C27</f>
        <v>1102986658.0000005</v>
      </c>
      <c r="D30" s="21">
        <f t="shared" si="9"/>
        <v>489304310.04000002</v>
      </c>
      <c r="E30" s="21">
        <v>0</v>
      </c>
      <c r="F30" s="21">
        <f t="shared" si="9"/>
        <v>1592290968.0400004</v>
      </c>
      <c r="G30" s="21">
        <f t="shared" si="9"/>
        <v>1157009985.8399999</v>
      </c>
      <c r="H30" s="21">
        <f t="shared" si="9"/>
        <v>17345356.169999998</v>
      </c>
      <c r="I30" s="21">
        <f t="shared" si="9"/>
        <v>55209899.140000008</v>
      </c>
      <c r="J30" s="21">
        <f t="shared" si="9"/>
        <v>1084454730.53</v>
      </c>
      <c r="K30" s="21">
        <f t="shared" si="9"/>
        <v>435280982.20000035</v>
      </c>
    </row>
    <row r="31" spans="1:13" x14ac:dyDescent="0.25">
      <c r="C31" s="36"/>
      <c r="D31" s="36"/>
      <c r="E31" s="36"/>
      <c r="F31" s="36"/>
      <c r="G31" s="36"/>
      <c r="H31" s="36"/>
      <c r="I31" s="36"/>
      <c r="J31" s="36"/>
      <c r="K31" s="36"/>
    </row>
  </sheetData>
  <mergeCells count="5">
    <mergeCell ref="A2:K2"/>
    <mergeCell ref="A3:K3"/>
    <mergeCell ref="A4:K4"/>
    <mergeCell ref="A5:K5"/>
    <mergeCell ref="A7:B7"/>
  </mergeCells>
  <printOptions horizontalCentered="1"/>
  <pageMargins left="0" right="0" top="0.74803149606299213" bottom="0.74803149606299213" header="0.31496062992125984" footer="0.31496062992125984"/>
  <pageSetup scale="87" fitToHeight="0" orientation="landscape" r:id="rId1"/>
  <ignoredErrors>
    <ignoredError sqref="F14:G14 F22:G22 F27:G27 K14 K22 K27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L16"/>
  <sheetViews>
    <sheetView showGridLines="0" workbookViewId="0">
      <selection activeCell="A4" sqref="A4:K4"/>
    </sheetView>
  </sheetViews>
  <sheetFormatPr baseColWidth="10" defaultRowHeight="15" x14ac:dyDescent="0.25"/>
  <cols>
    <col min="2" max="2" width="30" style="3" customWidth="1"/>
    <col min="3" max="3" width="12.7109375" bestFit="1" customWidth="1"/>
    <col min="4" max="5" width="15.42578125" customWidth="1"/>
    <col min="6" max="7" width="13.85546875" customWidth="1"/>
    <col min="8" max="9" width="15.28515625" hidden="1" customWidth="1"/>
    <col min="10" max="10" width="13.28515625" customWidth="1"/>
    <col min="11" max="11" width="14" bestFit="1" customWidth="1"/>
  </cols>
  <sheetData>
    <row r="2" spans="1:38" s="2" customFormat="1" ht="12" customHeight="1" x14ac:dyDescent="0.3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8" s="2" customFormat="1" ht="12" customHeight="1" x14ac:dyDescent="0.3">
      <c r="A3" s="139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8" s="2" customFormat="1" ht="12" customHeight="1" x14ac:dyDescent="0.3">
      <c r="A4" s="139" t="s">
        <v>87</v>
      </c>
      <c r="B4" s="140"/>
      <c r="C4" s="140"/>
      <c r="D4" s="140"/>
      <c r="E4" s="140"/>
      <c r="F4" s="140"/>
      <c r="G4" s="140"/>
      <c r="H4" s="140"/>
      <c r="I4" s="140"/>
      <c r="J4" s="140"/>
      <c r="K4" s="14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8" s="2" customFormat="1" ht="12" customHeight="1" x14ac:dyDescent="0.3">
      <c r="A5" s="142" t="s">
        <v>132</v>
      </c>
      <c r="B5" s="143"/>
      <c r="C5" s="143"/>
      <c r="D5" s="143"/>
      <c r="E5" s="143"/>
      <c r="F5" s="143"/>
      <c r="G5" s="143"/>
      <c r="H5" s="143"/>
      <c r="I5" s="143"/>
      <c r="J5" s="143"/>
      <c r="K5" s="14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2" customHeight="1" x14ac:dyDescent="0.25">
      <c r="A6" s="26"/>
      <c r="C6" s="27"/>
    </row>
    <row r="7" spans="1:38" x14ac:dyDescent="0.25">
      <c r="H7" s="28"/>
      <c r="I7" s="28"/>
    </row>
    <row r="8" spans="1:38" ht="35.25" customHeight="1" x14ac:dyDescent="0.25">
      <c r="A8" s="148" t="s">
        <v>62</v>
      </c>
      <c r="B8" s="149"/>
      <c r="C8" s="37" t="s">
        <v>4</v>
      </c>
      <c r="D8" s="37" t="s">
        <v>5</v>
      </c>
      <c r="E8" s="8" t="s">
        <v>6</v>
      </c>
      <c r="F8" s="37" t="s">
        <v>7</v>
      </c>
      <c r="G8" s="37" t="s">
        <v>8</v>
      </c>
      <c r="H8" s="37" t="s">
        <v>8</v>
      </c>
      <c r="I8" s="37" t="s">
        <v>9</v>
      </c>
      <c r="J8" s="37" t="s">
        <v>10</v>
      </c>
      <c r="K8" s="37" t="s">
        <v>11</v>
      </c>
    </row>
    <row r="9" spans="1:38" ht="18" customHeight="1" x14ac:dyDescent="0.3">
      <c r="A9" s="147" t="s">
        <v>88</v>
      </c>
      <c r="B9" s="147"/>
      <c r="C9" s="38">
        <f t="shared" ref="C9:J9" si="0">C12</f>
        <v>1102986658</v>
      </c>
      <c r="D9" s="38">
        <f t="shared" si="0"/>
        <v>489304310.03999966</v>
      </c>
      <c r="E9" s="39">
        <v>0</v>
      </c>
      <c r="F9" s="38">
        <f>C9+D9+E9</f>
        <v>1592290968.0399997</v>
      </c>
      <c r="G9" s="38">
        <f>H9+I9+J9</f>
        <v>1157009985.8400002</v>
      </c>
      <c r="H9" s="38">
        <f t="shared" si="0"/>
        <v>17345356.169999998</v>
      </c>
      <c r="I9" s="40">
        <f t="shared" si="0"/>
        <v>55209899.139999956</v>
      </c>
      <c r="J9" s="38">
        <f t="shared" si="0"/>
        <v>1084454730.5300002</v>
      </c>
      <c r="K9" s="38">
        <f>F9-G9</f>
        <v>435280982.19999957</v>
      </c>
    </row>
    <row r="10" spans="1:38" ht="18" customHeight="1" x14ac:dyDescent="0.3">
      <c r="A10" s="147" t="s">
        <v>89</v>
      </c>
      <c r="B10" s="147"/>
      <c r="C10" s="38">
        <f>C12</f>
        <v>1102986658</v>
      </c>
      <c r="D10" s="38">
        <f t="shared" ref="D10:J10" si="1">D12</f>
        <v>489304310.03999966</v>
      </c>
      <c r="E10" s="39">
        <v>0</v>
      </c>
      <c r="F10" s="38">
        <f t="shared" ref="F10:F11" si="2">C10+D10+E10</f>
        <v>1592290968.0399997</v>
      </c>
      <c r="G10" s="38">
        <f t="shared" ref="G10:G12" si="3">H10+I10+J10</f>
        <v>1157009985.8400002</v>
      </c>
      <c r="H10" s="38">
        <f t="shared" si="1"/>
        <v>17345356.169999998</v>
      </c>
      <c r="I10" s="40">
        <f t="shared" si="1"/>
        <v>55209899.139999956</v>
      </c>
      <c r="J10" s="38">
        <f t="shared" si="1"/>
        <v>1084454730.5300002</v>
      </c>
      <c r="K10" s="38">
        <f t="shared" ref="K10:K11" si="4">F10-G10</f>
        <v>435280982.19999957</v>
      </c>
    </row>
    <row r="11" spans="1:38" ht="18" customHeight="1" x14ac:dyDescent="0.3">
      <c r="A11" s="147" t="s">
        <v>90</v>
      </c>
      <c r="B11" s="147"/>
      <c r="C11" s="38">
        <f>C12</f>
        <v>1102986658</v>
      </c>
      <c r="D11" s="38">
        <f t="shared" ref="D11:J11" si="5">D12</f>
        <v>489304310.03999966</v>
      </c>
      <c r="E11" s="39">
        <v>0</v>
      </c>
      <c r="F11" s="38">
        <f t="shared" si="2"/>
        <v>1592290968.0399997</v>
      </c>
      <c r="G11" s="38">
        <f t="shared" si="3"/>
        <v>1157009985.8400002</v>
      </c>
      <c r="H11" s="38">
        <f t="shared" si="5"/>
        <v>17345356.169999998</v>
      </c>
      <c r="I11" s="40">
        <f t="shared" si="5"/>
        <v>55209899.139999956</v>
      </c>
      <c r="J11" s="38">
        <f t="shared" si="5"/>
        <v>1084454730.5300002</v>
      </c>
      <c r="K11" s="38">
        <f t="shared" si="4"/>
        <v>435280982.19999957</v>
      </c>
    </row>
    <row r="12" spans="1:38" ht="18" customHeight="1" x14ac:dyDescent="0.25">
      <c r="A12" s="150" t="s">
        <v>91</v>
      </c>
      <c r="B12" s="150"/>
      <c r="C12" s="41">
        <f>SUM(C13:C14)</f>
        <v>1102986658</v>
      </c>
      <c r="D12" s="41">
        <f>SUM(D13:D14)</f>
        <v>489304310.03999966</v>
      </c>
      <c r="E12" s="42">
        <v>0</v>
      </c>
      <c r="F12" s="41">
        <f>SUM(F13:F14)</f>
        <v>1592290968.0399997</v>
      </c>
      <c r="G12" s="41">
        <f t="shared" si="3"/>
        <v>1157009985.8400002</v>
      </c>
      <c r="H12" s="41">
        <f t="shared" ref="H12:J12" si="6">SUM(H13:H14)</f>
        <v>17345356.169999998</v>
      </c>
      <c r="I12" s="43">
        <f t="shared" si="6"/>
        <v>55209899.139999956</v>
      </c>
      <c r="J12" s="41">
        <f t="shared" si="6"/>
        <v>1084454730.5300002</v>
      </c>
      <c r="K12" s="41">
        <f>F12-G12</f>
        <v>435280982.19999957</v>
      </c>
    </row>
    <row r="13" spans="1:38" ht="15.75" x14ac:dyDescent="0.3">
      <c r="A13" s="147" t="s">
        <v>92</v>
      </c>
      <c r="B13" s="147"/>
      <c r="C13" s="44">
        <v>1067279714.0000001</v>
      </c>
      <c r="D13" s="44">
        <v>489304310.03999966</v>
      </c>
      <c r="E13" s="42">
        <v>0</v>
      </c>
      <c r="F13" s="44">
        <f>C13+D13</f>
        <v>1556584024.0399997</v>
      </c>
      <c r="G13" s="38">
        <f>H13+I13+J13</f>
        <v>1129990200.3200002</v>
      </c>
      <c r="H13" s="44">
        <v>17345356.169999998</v>
      </c>
      <c r="I13" s="40">
        <v>55209899.139999956</v>
      </c>
      <c r="J13" s="44">
        <v>1057434945.0100002</v>
      </c>
      <c r="K13" s="38">
        <f>F13-G13</f>
        <v>426593823.71999955</v>
      </c>
    </row>
    <row r="14" spans="1:38" ht="15.75" x14ac:dyDescent="0.3">
      <c r="A14" s="147" t="s">
        <v>93</v>
      </c>
      <c r="B14" s="147"/>
      <c r="C14" s="44">
        <v>35706944</v>
      </c>
      <c r="D14" s="40">
        <v>0</v>
      </c>
      <c r="E14" s="42">
        <v>0</v>
      </c>
      <c r="F14" s="44">
        <f>C14+D14</f>
        <v>35706944</v>
      </c>
      <c r="G14" s="38">
        <f>H14+I14+J14</f>
        <v>27019785.52</v>
      </c>
      <c r="H14" s="40">
        <v>0</v>
      </c>
      <c r="I14" s="40">
        <v>0</v>
      </c>
      <c r="J14" s="44">
        <v>27019785.52</v>
      </c>
      <c r="K14" s="38">
        <f>F14-G14</f>
        <v>8687158.4800000004</v>
      </c>
    </row>
    <row r="15" spans="1:38" x14ac:dyDescent="0.25">
      <c r="C15" s="45"/>
      <c r="D15" s="25"/>
      <c r="E15" s="25"/>
      <c r="F15" s="25"/>
      <c r="G15" s="25"/>
      <c r="H15" s="25"/>
      <c r="I15" s="25"/>
      <c r="J15" s="25"/>
      <c r="K15" s="45"/>
    </row>
    <row r="16" spans="1:38" x14ac:dyDescent="0.25">
      <c r="A16" s="19"/>
      <c r="B16" s="20" t="s">
        <v>60</v>
      </c>
      <c r="C16" s="46">
        <f>SUM(C13:C14)</f>
        <v>1102986658</v>
      </c>
      <c r="D16" s="46">
        <f t="shared" ref="D16:J16" si="7">SUM(D13:D14)</f>
        <v>489304310.03999966</v>
      </c>
      <c r="E16" s="22">
        <v>0</v>
      </c>
      <c r="F16" s="46">
        <f t="shared" si="7"/>
        <v>1592290968.0399997</v>
      </c>
      <c r="G16" s="46">
        <f>SUM(G13:G14)</f>
        <v>1157009985.8400002</v>
      </c>
      <c r="H16" s="46">
        <f t="shared" si="7"/>
        <v>17345356.169999998</v>
      </c>
      <c r="I16" s="22">
        <f t="shared" si="7"/>
        <v>55209899.139999956</v>
      </c>
      <c r="J16" s="46">
        <f t="shared" si="7"/>
        <v>1084454730.5300002</v>
      </c>
      <c r="K16" s="46">
        <f>SUM(K13:K14)</f>
        <v>435280982.19999957</v>
      </c>
    </row>
  </sheetData>
  <mergeCells count="11">
    <mergeCell ref="A10:B10"/>
    <mergeCell ref="A11:B11"/>
    <mergeCell ref="A12:B12"/>
    <mergeCell ref="A13:B13"/>
    <mergeCell ref="A14:B14"/>
    <mergeCell ref="A9:B9"/>
    <mergeCell ref="A2:K2"/>
    <mergeCell ref="A3:K3"/>
    <mergeCell ref="A4:K4"/>
    <mergeCell ref="A5:K5"/>
    <mergeCell ref="A8:B8"/>
  </mergeCells>
  <printOptions horizontalCentered="1"/>
  <pageMargins left="0" right="0" top="0.74803149606299213" bottom="0.74803149606299213" header="0.31496062992125984" footer="0.31496062992125984"/>
  <pageSetup scale="97" orientation="landscape" r:id="rId1"/>
  <ignoredErrors>
    <ignoredError sqref="G12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M22"/>
  <sheetViews>
    <sheetView showGridLines="0" zoomScaleNormal="100" workbookViewId="0">
      <selection activeCell="M20" sqref="M20"/>
    </sheetView>
  </sheetViews>
  <sheetFormatPr baseColWidth="10" defaultRowHeight="15" x14ac:dyDescent="0.25"/>
  <cols>
    <col min="1" max="1" width="10.42578125" customWidth="1"/>
    <col min="2" max="2" width="30" style="3" customWidth="1"/>
    <col min="3" max="3" width="14.42578125" bestFit="1" customWidth="1"/>
    <col min="4" max="5" width="17.140625" customWidth="1"/>
    <col min="6" max="7" width="14.42578125" bestFit="1" customWidth="1"/>
    <col min="8" max="9" width="12.28515625" hidden="1" customWidth="1"/>
    <col min="10" max="11" width="14.42578125" bestFit="1" customWidth="1"/>
    <col min="12" max="12" width="13.7109375" bestFit="1" customWidth="1"/>
    <col min="13" max="13" width="15.140625" bestFit="1" customWidth="1"/>
  </cols>
  <sheetData>
    <row r="2" spans="1:39" s="2" customFormat="1" ht="12" customHeight="1" x14ac:dyDescent="0.3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 ht="12" customHeight="1" x14ac:dyDescent="0.3">
      <c r="A3" s="139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 ht="12" customHeight="1" x14ac:dyDescent="0.3">
      <c r="A4" s="139" t="s">
        <v>94</v>
      </c>
      <c r="B4" s="140"/>
      <c r="C4" s="140"/>
      <c r="D4" s="140"/>
      <c r="E4" s="140"/>
      <c r="F4" s="140"/>
      <c r="G4" s="140"/>
      <c r="H4" s="140"/>
      <c r="I4" s="140"/>
      <c r="J4" s="140"/>
      <c r="K4" s="14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2" customFormat="1" ht="12" customHeight="1" x14ac:dyDescent="0.3">
      <c r="A5" s="142" t="s">
        <v>132</v>
      </c>
      <c r="B5" s="143"/>
      <c r="C5" s="143"/>
      <c r="D5" s="143"/>
      <c r="E5" s="143"/>
      <c r="F5" s="143"/>
      <c r="G5" s="143"/>
      <c r="H5" s="143"/>
      <c r="I5" s="143"/>
      <c r="J5" s="143"/>
      <c r="K5" s="14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12" customHeight="1" x14ac:dyDescent="0.25">
      <c r="A6" s="26"/>
      <c r="C6" s="27"/>
    </row>
    <row r="7" spans="1:39" x14ac:dyDescent="0.25">
      <c r="H7" s="28"/>
      <c r="I7" s="28"/>
    </row>
    <row r="8" spans="1:39" ht="35.25" customHeight="1" x14ac:dyDescent="0.25">
      <c r="A8" s="47" t="s">
        <v>95</v>
      </c>
      <c r="B8" s="33" t="s">
        <v>62</v>
      </c>
      <c r="C8" s="37" t="s">
        <v>4</v>
      </c>
      <c r="D8" s="37" t="s">
        <v>5</v>
      </c>
      <c r="E8" s="37" t="s">
        <v>6</v>
      </c>
      <c r="F8" s="37" t="s">
        <v>7</v>
      </c>
      <c r="G8" s="37" t="s">
        <v>8</v>
      </c>
      <c r="H8" s="37" t="s">
        <v>8</v>
      </c>
      <c r="I8" s="37" t="s">
        <v>9</v>
      </c>
      <c r="J8" s="37" t="s">
        <v>10</v>
      </c>
      <c r="K8" s="37" t="s">
        <v>11</v>
      </c>
    </row>
    <row r="9" spans="1:39" ht="15.75" x14ac:dyDescent="0.3">
      <c r="A9" s="48" t="s">
        <v>96</v>
      </c>
      <c r="B9" s="29" t="s">
        <v>97</v>
      </c>
      <c r="C9" s="15">
        <v>802329368.57999992</v>
      </c>
      <c r="D9" s="15">
        <v>381997462.37</v>
      </c>
      <c r="E9" s="15">
        <v>-41858365.290000029</v>
      </c>
      <c r="F9" s="15">
        <f>C9+D9+E9</f>
        <v>1142468465.6599998</v>
      </c>
      <c r="G9" s="15">
        <f>H9+I9+J9</f>
        <v>821036482.59000015</v>
      </c>
      <c r="H9" s="15">
        <v>140877.82</v>
      </c>
      <c r="I9" s="15">
        <v>31265310.010000005</v>
      </c>
      <c r="J9" s="15">
        <v>789630294.76000011</v>
      </c>
      <c r="K9" s="15">
        <f>F9-G9</f>
        <v>321431983.06999969</v>
      </c>
      <c r="L9" s="25"/>
      <c r="M9" s="24"/>
    </row>
    <row r="10" spans="1:39" ht="15.75" x14ac:dyDescent="0.3">
      <c r="A10" s="48" t="s">
        <v>98</v>
      </c>
      <c r="B10" s="29" t="s">
        <v>99</v>
      </c>
      <c r="C10" s="15">
        <v>31148772.129999995</v>
      </c>
      <c r="D10" s="15">
        <v>9547951.459999999</v>
      </c>
      <c r="E10" s="15">
        <v>10390331.880000001</v>
      </c>
      <c r="F10" s="15">
        <f t="shared" ref="F10:F18" si="0">C10+D10+E10</f>
        <v>51087055.469999999</v>
      </c>
      <c r="G10" s="15">
        <f t="shared" ref="G10:G18" si="1">H10+I10+J10</f>
        <v>43241952.609999992</v>
      </c>
      <c r="H10" s="15">
        <v>0</v>
      </c>
      <c r="I10" s="15">
        <v>2298879.5499999993</v>
      </c>
      <c r="J10" s="15">
        <v>40943073.059999995</v>
      </c>
      <c r="K10" s="15">
        <f t="shared" ref="K10:K18" si="2">F10-G10</f>
        <v>7845102.8600000069</v>
      </c>
      <c r="M10" s="24"/>
    </row>
    <row r="11" spans="1:39" ht="27" x14ac:dyDescent="0.3">
      <c r="A11" s="48" t="s">
        <v>100</v>
      </c>
      <c r="B11" s="30" t="s">
        <v>101</v>
      </c>
      <c r="C11" s="15">
        <v>0</v>
      </c>
      <c r="D11" s="15">
        <v>43335922.379999995</v>
      </c>
      <c r="E11" s="15">
        <v>-13328516.07</v>
      </c>
      <c r="F11" s="15">
        <f t="shared" si="0"/>
        <v>30007406.309999995</v>
      </c>
      <c r="G11" s="15">
        <f t="shared" si="1"/>
        <v>29329340.819999993</v>
      </c>
      <c r="H11" s="15">
        <v>12525612.570000002</v>
      </c>
      <c r="I11" s="15">
        <v>616588.65</v>
      </c>
      <c r="J11" s="15">
        <v>16187139.59999999</v>
      </c>
      <c r="K11" s="15">
        <f t="shared" si="2"/>
        <v>678065.49000000209</v>
      </c>
      <c r="M11" s="24"/>
    </row>
    <row r="12" spans="1:39" ht="15.75" x14ac:dyDescent="0.3">
      <c r="A12" s="48" t="s">
        <v>102</v>
      </c>
      <c r="B12" s="30" t="s">
        <v>103</v>
      </c>
      <c r="C12" s="15">
        <v>103064428</v>
      </c>
      <c r="D12" s="15">
        <v>48219967.830000006</v>
      </c>
      <c r="E12" s="15">
        <v>152309.070000001</v>
      </c>
      <c r="F12" s="15">
        <f t="shared" si="0"/>
        <v>151436704.90000001</v>
      </c>
      <c r="G12" s="15">
        <f t="shared" si="1"/>
        <v>116506040.01999998</v>
      </c>
      <c r="H12" s="15">
        <v>0</v>
      </c>
      <c r="I12" s="15">
        <v>15639930.909999998</v>
      </c>
      <c r="J12" s="15">
        <v>100866109.10999998</v>
      </c>
      <c r="K12" s="15">
        <f t="shared" si="2"/>
        <v>34930664.880000025</v>
      </c>
      <c r="M12" s="24"/>
    </row>
    <row r="13" spans="1:39" ht="15.75" x14ac:dyDescent="0.3">
      <c r="A13" s="48" t="s">
        <v>104</v>
      </c>
      <c r="B13" s="30" t="s">
        <v>105</v>
      </c>
      <c r="C13" s="15">
        <v>10752241</v>
      </c>
      <c r="D13" s="15">
        <v>0</v>
      </c>
      <c r="E13" s="15">
        <v>0</v>
      </c>
      <c r="F13" s="15">
        <f t="shared" si="0"/>
        <v>10752241</v>
      </c>
      <c r="G13" s="15">
        <f t="shared" si="1"/>
        <v>6353634.9700000007</v>
      </c>
      <c r="H13" s="15">
        <v>0</v>
      </c>
      <c r="I13" s="15">
        <v>1034678.6099999999</v>
      </c>
      <c r="J13" s="15">
        <v>5318956.3600000003</v>
      </c>
      <c r="K13" s="15">
        <f t="shared" si="2"/>
        <v>4398606.0299999993</v>
      </c>
      <c r="M13" s="24"/>
    </row>
    <row r="14" spans="1:39" ht="27" x14ac:dyDescent="0.3">
      <c r="A14" s="48" t="s">
        <v>106</v>
      </c>
      <c r="B14" s="30" t="s">
        <v>107</v>
      </c>
      <c r="C14" s="15">
        <v>55467485.849999987</v>
      </c>
      <c r="D14" s="15">
        <v>227126</v>
      </c>
      <c r="E14" s="15">
        <v>1965750.1200000048</v>
      </c>
      <c r="F14" s="15">
        <f t="shared" si="0"/>
        <v>57660361.969999991</v>
      </c>
      <c r="G14" s="15">
        <f t="shared" si="1"/>
        <v>39925897.920000002</v>
      </c>
      <c r="H14" s="15">
        <v>4678865.78</v>
      </c>
      <c r="I14" s="15">
        <v>0</v>
      </c>
      <c r="J14" s="15">
        <v>35247032.140000001</v>
      </c>
      <c r="K14" s="15">
        <f t="shared" si="2"/>
        <v>17734464.04999999</v>
      </c>
      <c r="M14" s="24"/>
    </row>
    <row r="15" spans="1:39" ht="40.5" x14ac:dyDescent="0.3">
      <c r="A15" s="48" t="s">
        <v>108</v>
      </c>
      <c r="B15" s="30" t="s">
        <v>109</v>
      </c>
      <c r="C15" s="15">
        <v>62806226.869999997</v>
      </c>
      <c r="D15" s="15">
        <v>975880</v>
      </c>
      <c r="E15" s="15">
        <v>38187301.29999999</v>
      </c>
      <c r="F15" s="15">
        <f t="shared" si="0"/>
        <v>101969408.16999999</v>
      </c>
      <c r="G15" s="15">
        <f t="shared" si="1"/>
        <v>67278705.510000005</v>
      </c>
      <c r="H15" s="15">
        <v>0</v>
      </c>
      <c r="I15" s="15">
        <v>3378485.21</v>
      </c>
      <c r="J15" s="15">
        <v>63900220.300000012</v>
      </c>
      <c r="K15" s="15">
        <f t="shared" si="2"/>
        <v>34690702.659999982</v>
      </c>
      <c r="M15" s="24"/>
    </row>
    <row r="16" spans="1:39" ht="15.75" x14ac:dyDescent="0.3">
      <c r="A16" s="48" t="s">
        <v>110</v>
      </c>
      <c r="B16" s="30" t="s">
        <v>111</v>
      </c>
      <c r="C16" s="15">
        <v>0</v>
      </c>
      <c r="D16" s="15">
        <v>5000000</v>
      </c>
      <c r="E16" s="15">
        <v>0</v>
      </c>
      <c r="F16" s="15">
        <f t="shared" si="0"/>
        <v>5000000</v>
      </c>
      <c r="G16" s="15">
        <f t="shared" si="1"/>
        <v>0</v>
      </c>
      <c r="H16" s="15">
        <v>0</v>
      </c>
      <c r="I16" s="15">
        <v>0</v>
      </c>
      <c r="J16" s="15">
        <v>0</v>
      </c>
      <c r="K16" s="15">
        <f t="shared" si="2"/>
        <v>5000000</v>
      </c>
      <c r="M16" s="24"/>
    </row>
    <row r="17" spans="1:13" ht="27" x14ac:dyDescent="0.3">
      <c r="A17" s="48" t="s">
        <v>112</v>
      </c>
      <c r="B17" s="30" t="s">
        <v>113</v>
      </c>
      <c r="C17" s="15">
        <v>11454458.780000001</v>
      </c>
      <c r="D17" s="15">
        <v>0</v>
      </c>
      <c r="E17" s="15">
        <v>2988952.8099999996</v>
      </c>
      <c r="F17" s="15">
        <f t="shared" si="0"/>
        <v>14443411.59</v>
      </c>
      <c r="G17" s="15">
        <f t="shared" si="1"/>
        <v>12073468.26</v>
      </c>
      <c r="H17" s="15">
        <v>0</v>
      </c>
      <c r="I17" s="15">
        <v>976026.2</v>
      </c>
      <c r="J17" s="15">
        <v>11097442.060000001</v>
      </c>
      <c r="K17" s="15">
        <f t="shared" si="2"/>
        <v>2369943.33</v>
      </c>
      <c r="M17" s="24"/>
    </row>
    <row r="18" spans="1:13" ht="15.75" x14ac:dyDescent="0.3">
      <c r="A18" s="48" t="s">
        <v>114</v>
      </c>
      <c r="B18" s="30" t="s">
        <v>115</v>
      </c>
      <c r="C18" s="15">
        <v>25963676.790000003</v>
      </c>
      <c r="D18" s="15">
        <v>0</v>
      </c>
      <c r="E18" s="15">
        <v>1502236.1800000002</v>
      </c>
      <c r="F18" s="15">
        <f t="shared" si="0"/>
        <v>27465912.970000003</v>
      </c>
      <c r="G18" s="15">
        <f t="shared" si="1"/>
        <v>21264463.140000004</v>
      </c>
      <c r="H18" s="15">
        <v>0</v>
      </c>
      <c r="I18" s="15">
        <v>0</v>
      </c>
      <c r="J18" s="15">
        <v>21264463.140000004</v>
      </c>
      <c r="K18" s="15">
        <f t="shared" si="2"/>
        <v>6201449.8299999982</v>
      </c>
      <c r="M18" s="24"/>
    </row>
    <row r="19" spans="1:13" ht="14.25" customHeight="1" x14ac:dyDescent="0.25">
      <c r="C19" s="31"/>
      <c r="D19" s="18"/>
      <c r="E19" s="18"/>
      <c r="F19" s="18"/>
      <c r="G19" s="18"/>
      <c r="H19" s="18"/>
      <c r="I19" s="18"/>
      <c r="J19" s="18"/>
      <c r="K19" s="31"/>
    </row>
    <row r="20" spans="1:13" ht="18" customHeight="1" x14ac:dyDescent="0.25">
      <c r="A20" s="19"/>
      <c r="B20" s="20" t="s">
        <v>60</v>
      </c>
      <c r="C20" s="21">
        <f>SUM(C9:C19)</f>
        <v>1102986658</v>
      </c>
      <c r="D20" s="21">
        <f t="shared" ref="D20:I20" si="3">SUM(D9:D19)</f>
        <v>489304310.03999996</v>
      </c>
      <c r="E20" s="21">
        <v>0</v>
      </c>
      <c r="F20" s="21">
        <f t="shared" si="3"/>
        <v>1592290968.04</v>
      </c>
      <c r="G20" s="21">
        <f t="shared" si="3"/>
        <v>1157009985.8400004</v>
      </c>
      <c r="H20" s="21">
        <f t="shared" si="3"/>
        <v>17345356.170000002</v>
      </c>
      <c r="I20" s="21">
        <f t="shared" si="3"/>
        <v>55209899.140000001</v>
      </c>
      <c r="J20" s="21">
        <f>SUM(J9:J19)</f>
        <v>1084454730.5300002</v>
      </c>
      <c r="K20" s="21">
        <f>SUM(K9:K19)</f>
        <v>435280982.19999963</v>
      </c>
    </row>
    <row r="21" spans="1:13" x14ac:dyDescent="0.25">
      <c r="C21" s="23"/>
      <c r="D21" s="24"/>
      <c r="E21" s="24"/>
      <c r="F21" s="24"/>
      <c r="G21" s="24"/>
      <c r="H21" s="24"/>
      <c r="I21" s="24"/>
      <c r="J21" s="24"/>
      <c r="K21" s="23"/>
    </row>
    <row r="22" spans="1:13" x14ac:dyDescent="0.25">
      <c r="C22" s="23"/>
      <c r="K22" s="23"/>
    </row>
  </sheetData>
  <mergeCells count="4">
    <mergeCell ref="A2:K2"/>
    <mergeCell ref="A3:K3"/>
    <mergeCell ref="A4:K4"/>
    <mergeCell ref="A5:K5"/>
  </mergeCells>
  <printOptions horizontalCentered="1"/>
  <pageMargins left="0" right="0" top="0.74803149606299213" bottom="0.74803149606299213" header="0.31496062992125984" footer="0.31496062992125984"/>
  <pageSetup scale="9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N16"/>
  <sheetViews>
    <sheetView showGridLines="0" workbookViewId="0">
      <selection activeCell="A3" sqref="A3:M3"/>
    </sheetView>
  </sheetViews>
  <sheetFormatPr baseColWidth="10" defaultRowHeight="15" x14ac:dyDescent="0.25"/>
  <cols>
    <col min="1" max="1" width="5.42578125" customWidth="1"/>
    <col min="2" max="2" width="13.28515625" style="3" bestFit="1" customWidth="1"/>
    <col min="3" max="3" width="10.140625" style="3" bestFit="1" customWidth="1"/>
    <col min="4" max="4" width="18" style="3" bestFit="1" customWidth="1"/>
    <col min="5" max="5" width="14.42578125" bestFit="1" customWidth="1"/>
    <col min="6" max="6" width="15.42578125" bestFit="1" customWidth="1"/>
    <col min="7" max="7" width="15.140625" customWidth="1"/>
    <col min="8" max="9" width="14.42578125" bestFit="1" customWidth="1"/>
    <col min="10" max="11" width="12.28515625" hidden="1" customWidth="1"/>
    <col min="12" max="13" width="14.42578125" bestFit="1" customWidth="1"/>
  </cols>
  <sheetData>
    <row r="2" spans="1:40" s="2" customFormat="1" ht="12" customHeight="1" x14ac:dyDescent="0.3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s="2" customFormat="1" ht="12" customHeight="1" x14ac:dyDescent="0.3">
      <c r="A3" s="139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s="2" customFormat="1" ht="12" customHeight="1" x14ac:dyDescent="0.3">
      <c r="A4" s="139" t="s">
        <v>116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s="2" customFormat="1" ht="12" customHeight="1" x14ac:dyDescent="0.3">
      <c r="A5" s="142" t="s">
        <v>132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2" customHeight="1" x14ac:dyDescent="0.25">
      <c r="A6" s="26"/>
      <c r="E6" s="27"/>
    </row>
    <row r="7" spans="1:40" x14ac:dyDescent="0.25">
      <c r="J7" s="28"/>
      <c r="K7" s="28"/>
    </row>
    <row r="8" spans="1:40" ht="35.25" customHeight="1" x14ac:dyDescent="0.25">
      <c r="A8" s="148" t="s">
        <v>117</v>
      </c>
      <c r="B8" s="149"/>
      <c r="C8" s="37" t="s">
        <v>118</v>
      </c>
      <c r="D8" s="37" t="s">
        <v>62</v>
      </c>
      <c r="E8" s="37" t="s">
        <v>4</v>
      </c>
      <c r="F8" s="37" t="s">
        <v>5</v>
      </c>
      <c r="G8" s="37" t="s">
        <v>6</v>
      </c>
      <c r="H8" s="37" t="s">
        <v>7</v>
      </c>
      <c r="I8" s="37" t="s">
        <v>8</v>
      </c>
      <c r="J8" s="37" t="s">
        <v>8</v>
      </c>
      <c r="K8" s="37" t="s">
        <v>9</v>
      </c>
      <c r="L8" s="37" t="s">
        <v>10</v>
      </c>
      <c r="M8" s="37" t="s">
        <v>11</v>
      </c>
    </row>
    <row r="9" spans="1:40" ht="15.75" x14ac:dyDescent="0.3">
      <c r="A9" s="151">
        <v>1</v>
      </c>
      <c r="B9" s="153" t="s">
        <v>119</v>
      </c>
      <c r="C9" s="13">
        <v>1</v>
      </c>
      <c r="D9" s="13" t="s">
        <v>120</v>
      </c>
      <c r="E9" s="15">
        <v>697679667.0000006</v>
      </c>
      <c r="F9" s="15">
        <v>271448027.94</v>
      </c>
      <c r="G9" s="15">
        <v>-5963.19</v>
      </c>
      <c r="H9" s="15">
        <f>E9+F9+G9</f>
        <v>969121731.75000048</v>
      </c>
      <c r="I9" s="15">
        <f>J9+K9+L9</f>
        <v>678334356.88000095</v>
      </c>
      <c r="J9" s="15">
        <v>12663990.390000002</v>
      </c>
      <c r="K9" s="15">
        <v>33033974.219999999</v>
      </c>
      <c r="L9" s="15">
        <v>632636392.27000093</v>
      </c>
      <c r="M9" s="15">
        <f>H9-I9</f>
        <v>290787374.86999953</v>
      </c>
    </row>
    <row r="10" spans="1:40" ht="15.75" x14ac:dyDescent="0.3">
      <c r="A10" s="152"/>
      <c r="B10" s="154"/>
      <c r="C10" s="13">
        <v>5</v>
      </c>
      <c r="D10" s="13" t="s">
        <v>121</v>
      </c>
      <c r="E10" s="15">
        <v>302242563</v>
      </c>
      <c r="F10" s="15">
        <v>64530363.190000027</v>
      </c>
      <c r="G10" s="15">
        <v>5963.19</v>
      </c>
      <c r="H10" s="15">
        <f>E10+F10+G10</f>
        <v>366778889.38000005</v>
      </c>
      <c r="I10" s="15">
        <f>J10+K10+L10</f>
        <v>284215369.34000015</v>
      </c>
      <c r="J10" s="15">
        <v>4681365.78</v>
      </c>
      <c r="K10" s="15">
        <v>6535994.0099999998</v>
      </c>
      <c r="L10" s="15">
        <v>272998009.55000013</v>
      </c>
      <c r="M10" s="15">
        <f>H10-I10</f>
        <v>82563520.039999902</v>
      </c>
    </row>
    <row r="11" spans="1:40" x14ac:dyDescent="0.25">
      <c r="A11" s="152"/>
      <c r="B11" s="155" t="s">
        <v>122</v>
      </c>
      <c r="C11" s="156"/>
      <c r="D11" s="156"/>
      <c r="E11" s="49">
        <f>SUM(E9:E10)</f>
        <v>999922230.0000006</v>
      </c>
      <c r="F11" s="49">
        <f t="shared" ref="F11:M11" si="0">SUM(F9:F10)</f>
        <v>335978391.13</v>
      </c>
      <c r="G11" s="49">
        <f t="shared" si="0"/>
        <v>0</v>
      </c>
      <c r="H11" s="49">
        <f t="shared" si="0"/>
        <v>1335900621.1300006</v>
      </c>
      <c r="I11" s="49">
        <f t="shared" si="0"/>
        <v>962549726.2200011</v>
      </c>
      <c r="J11" s="49">
        <f t="shared" si="0"/>
        <v>17345356.170000002</v>
      </c>
      <c r="K11" s="49">
        <f t="shared" si="0"/>
        <v>39569968.229999997</v>
      </c>
      <c r="L11" s="49">
        <f t="shared" si="0"/>
        <v>905634401.82000113</v>
      </c>
      <c r="M11" s="49">
        <f t="shared" si="0"/>
        <v>373350894.90999943</v>
      </c>
    </row>
    <row r="12" spans="1:40" ht="15.75" x14ac:dyDescent="0.3">
      <c r="A12" s="151">
        <v>2</v>
      </c>
      <c r="B12" s="153" t="s">
        <v>123</v>
      </c>
      <c r="C12" s="13">
        <v>5</v>
      </c>
      <c r="D12" s="13" t="s">
        <v>121</v>
      </c>
      <c r="E12" s="15">
        <v>103064428</v>
      </c>
      <c r="F12" s="15">
        <v>57646314.770000003</v>
      </c>
      <c r="G12" s="15">
        <v>0</v>
      </c>
      <c r="H12" s="15">
        <f t="shared" ref="H12:H13" si="1">E12+F12+G12</f>
        <v>160710742.77000001</v>
      </c>
      <c r="I12" s="15">
        <f>J12+K12+L12</f>
        <v>113824413.96000001</v>
      </c>
      <c r="J12" s="15">
        <v>0</v>
      </c>
      <c r="K12" s="15">
        <v>15639930.909999998</v>
      </c>
      <c r="L12" s="15">
        <v>98184483.050000012</v>
      </c>
      <c r="M12" s="15">
        <f>H12-I12</f>
        <v>46886328.810000002</v>
      </c>
    </row>
    <row r="13" spans="1:40" ht="18" customHeight="1" x14ac:dyDescent="0.3">
      <c r="A13" s="152"/>
      <c r="B13" s="154"/>
      <c r="C13" s="13">
        <v>6</v>
      </c>
      <c r="D13" s="13" t="s">
        <v>124</v>
      </c>
      <c r="E13" s="15">
        <v>0</v>
      </c>
      <c r="F13" s="15">
        <v>95679604.139999986</v>
      </c>
      <c r="G13" s="15">
        <v>0</v>
      </c>
      <c r="H13" s="15">
        <f t="shared" si="1"/>
        <v>95679604.139999986</v>
      </c>
      <c r="I13" s="15">
        <f>J13+K13+L13</f>
        <v>80635845.659999996</v>
      </c>
      <c r="J13" s="15">
        <v>0</v>
      </c>
      <c r="K13" s="15">
        <v>0</v>
      </c>
      <c r="L13" s="15">
        <v>80635845.659999996</v>
      </c>
      <c r="M13" s="15">
        <f>H13-I13</f>
        <v>15043758.479999989</v>
      </c>
    </row>
    <row r="14" spans="1:40" x14ac:dyDescent="0.25">
      <c r="A14" s="152"/>
      <c r="B14" s="155" t="s">
        <v>125</v>
      </c>
      <c r="C14" s="156"/>
      <c r="D14" s="156"/>
      <c r="E14" s="49">
        <f>SUM(E12:E13)</f>
        <v>103064428</v>
      </c>
      <c r="F14" s="49">
        <f t="shared" ref="F14:M14" si="2">SUM(F12:F13)</f>
        <v>153325918.91</v>
      </c>
      <c r="G14" s="49">
        <f t="shared" si="2"/>
        <v>0</v>
      </c>
      <c r="H14" s="49">
        <f t="shared" si="2"/>
        <v>256390346.91</v>
      </c>
      <c r="I14" s="49">
        <f t="shared" si="2"/>
        <v>194460259.62</v>
      </c>
      <c r="J14" s="49">
        <f t="shared" si="2"/>
        <v>0</v>
      </c>
      <c r="K14" s="49">
        <f t="shared" si="2"/>
        <v>15639930.909999998</v>
      </c>
      <c r="L14" s="49">
        <f t="shared" si="2"/>
        <v>178820328.71000001</v>
      </c>
      <c r="M14" s="49">
        <f t="shared" si="2"/>
        <v>61930087.289999992</v>
      </c>
    </row>
    <row r="15" spans="1:40" x14ac:dyDescent="0.25">
      <c r="E15" s="18"/>
      <c r="F15" s="18"/>
      <c r="G15" s="18"/>
      <c r="H15" s="18"/>
      <c r="I15" s="18"/>
      <c r="J15" s="18"/>
      <c r="K15" s="18"/>
      <c r="L15" s="18"/>
      <c r="M15" s="18"/>
    </row>
    <row r="16" spans="1:40" x14ac:dyDescent="0.25">
      <c r="A16" s="157" t="s">
        <v>60</v>
      </c>
      <c r="B16" s="157"/>
      <c r="C16" s="157"/>
      <c r="D16" s="158"/>
      <c r="E16" s="21">
        <f>SUM(E11,E14)</f>
        <v>1102986658.0000005</v>
      </c>
      <c r="F16" s="21">
        <f t="shared" ref="F16:L16" si="3">SUM(F11,F14)</f>
        <v>489304310.03999996</v>
      </c>
      <c r="G16" s="32">
        <v>0</v>
      </c>
      <c r="H16" s="21">
        <f t="shared" si="3"/>
        <v>1592290968.0400007</v>
      </c>
      <c r="I16" s="21">
        <f t="shared" si="3"/>
        <v>1157009985.8400011</v>
      </c>
      <c r="J16" s="21">
        <f t="shared" si="3"/>
        <v>17345356.170000002</v>
      </c>
      <c r="K16" s="21">
        <f t="shared" si="3"/>
        <v>55209899.139999993</v>
      </c>
      <c r="L16" s="21">
        <f t="shared" si="3"/>
        <v>1084454730.5300012</v>
      </c>
      <c r="M16" s="21">
        <f>SUM(M11,M14)</f>
        <v>435280982.19999945</v>
      </c>
    </row>
  </sheetData>
  <mergeCells count="12">
    <mergeCell ref="A12:A14"/>
    <mergeCell ref="B12:B13"/>
    <mergeCell ref="B14:D14"/>
    <mergeCell ref="A16:D16"/>
    <mergeCell ref="A2:M2"/>
    <mergeCell ref="A3:M3"/>
    <mergeCell ref="A4:M4"/>
    <mergeCell ref="A5:M5"/>
    <mergeCell ref="A8:B8"/>
    <mergeCell ref="A9:A11"/>
    <mergeCell ref="B9:B10"/>
    <mergeCell ref="B11:D11"/>
  </mergeCells>
  <printOptions horizontalCentered="1"/>
  <pageMargins left="0" right="0" top="0.74803149606299213" bottom="0.74803149606299213" header="0.31496062992125984" footer="0.31496062992125984"/>
  <pageSetup scale="90" orientation="landscape" r:id="rId1"/>
  <ignoredErrors>
    <ignoredError sqref="H11:I11 M11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M14"/>
  <sheetViews>
    <sheetView showGridLines="0" workbookViewId="0">
      <selection activeCell="A3" sqref="A3:K3"/>
    </sheetView>
  </sheetViews>
  <sheetFormatPr baseColWidth="10" defaultRowHeight="15" x14ac:dyDescent="0.25"/>
  <cols>
    <col min="2" max="2" width="30" style="3" customWidth="1"/>
    <col min="3" max="3" width="14.42578125" bestFit="1" customWidth="1"/>
    <col min="4" max="4" width="15.42578125" bestFit="1" customWidth="1"/>
    <col min="5" max="5" width="15.140625" customWidth="1"/>
    <col min="6" max="7" width="14.42578125" bestFit="1" customWidth="1"/>
    <col min="8" max="9" width="12.28515625" hidden="1" customWidth="1"/>
    <col min="10" max="11" width="14.42578125" bestFit="1" customWidth="1"/>
  </cols>
  <sheetData>
    <row r="2" spans="1:39" s="2" customFormat="1" ht="12" customHeight="1" x14ac:dyDescent="0.3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 ht="12" customHeight="1" x14ac:dyDescent="0.3">
      <c r="A3" s="139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 ht="12" customHeight="1" x14ac:dyDescent="0.3">
      <c r="A4" s="139" t="s">
        <v>126</v>
      </c>
      <c r="B4" s="140"/>
      <c r="C4" s="140"/>
      <c r="D4" s="140"/>
      <c r="E4" s="140"/>
      <c r="F4" s="140"/>
      <c r="G4" s="140"/>
      <c r="H4" s="140"/>
      <c r="I4" s="140"/>
      <c r="J4" s="140"/>
      <c r="K4" s="14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2" customFormat="1" ht="12" customHeight="1" x14ac:dyDescent="0.3">
      <c r="A5" s="142" t="s">
        <v>132</v>
      </c>
      <c r="B5" s="143"/>
      <c r="C5" s="143"/>
      <c r="D5" s="143"/>
      <c r="E5" s="143"/>
      <c r="F5" s="143"/>
      <c r="G5" s="143"/>
      <c r="H5" s="143"/>
      <c r="I5" s="143"/>
      <c r="J5" s="143"/>
      <c r="K5" s="14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12" customHeight="1" x14ac:dyDescent="0.25">
      <c r="A6" s="26"/>
      <c r="C6" s="27"/>
    </row>
    <row r="7" spans="1:39" x14ac:dyDescent="0.25">
      <c r="H7" s="28"/>
      <c r="I7" s="28"/>
    </row>
    <row r="8" spans="1:39" ht="35.25" customHeight="1" x14ac:dyDescent="0.25">
      <c r="A8" s="47" t="s">
        <v>95</v>
      </c>
      <c r="B8" s="50" t="s">
        <v>62</v>
      </c>
      <c r="C8" s="37" t="s">
        <v>4</v>
      </c>
      <c r="D8" s="37" t="s">
        <v>5</v>
      </c>
      <c r="E8" s="37" t="s">
        <v>6</v>
      </c>
      <c r="F8" s="37" t="s">
        <v>7</v>
      </c>
      <c r="G8" s="37" t="s">
        <v>8</v>
      </c>
      <c r="H8" s="37" t="s">
        <v>8</v>
      </c>
      <c r="I8" s="37" t="s">
        <v>9</v>
      </c>
      <c r="J8" s="37" t="s">
        <v>10</v>
      </c>
      <c r="K8" s="37" t="s">
        <v>11</v>
      </c>
    </row>
    <row r="9" spans="1:39" ht="18" customHeight="1" x14ac:dyDescent="0.3">
      <c r="A9" s="51">
        <v>1</v>
      </c>
      <c r="B9" s="52" t="s">
        <v>127</v>
      </c>
      <c r="C9" s="15">
        <v>937383710.31999946</v>
      </c>
      <c r="D9" s="15">
        <v>469458841.19999969</v>
      </c>
      <c r="E9" s="15">
        <v>-82286777.810000017</v>
      </c>
      <c r="F9" s="15">
        <f>C9+D9+E9</f>
        <v>1324555773.7099991</v>
      </c>
      <c r="G9" s="15">
        <f>H9+I9+J9</f>
        <v>966577359.15999985</v>
      </c>
      <c r="H9" s="15">
        <v>5170286.59</v>
      </c>
      <c r="I9" s="15">
        <v>46541180.11999999</v>
      </c>
      <c r="J9" s="15">
        <v>914865892.44999981</v>
      </c>
      <c r="K9" s="15">
        <f>F9-G9</f>
        <v>357978414.54999924</v>
      </c>
    </row>
    <row r="10" spans="1:39" ht="18" customHeight="1" x14ac:dyDescent="0.3">
      <c r="A10" s="51">
        <v>2</v>
      </c>
      <c r="B10" s="52" t="s">
        <v>128</v>
      </c>
      <c r="C10" s="15">
        <v>165602947.67999998</v>
      </c>
      <c r="D10" s="15">
        <v>19845468.840000011</v>
      </c>
      <c r="E10" s="15">
        <v>82286777.809999973</v>
      </c>
      <c r="F10" s="15">
        <f>C10+D10+E10</f>
        <v>267735194.32999995</v>
      </c>
      <c r="G10" s="15">
        <f>H10+I10+J10</f>
        <v>190432626.67999998</v>
      </c>
      <c r="H10" s="15">
        <v>12175069.58</v>
      </c>
      <c r="I10" s="15">
        <v>8668719.0199999958</v>
      </c>
      <c r="J10" s="15">
        <v>169588838.07999998</v>
      </c>
      <c r="K10" s="15">
        <f>F10-G10</f>
        <v>77302567.649999976</v>
      </c>
    </row>
    <row r="11" spans="1:39" x14ac:dyDescent="0.25">
      <c r="C11" s="31"/>
      <c r="D11" s="18"/>
      <c r="E11" s="18"/>
      <c r="F11" s="18"/>
      <c r="G11" s="18"/>
      <c r="H11" s="18"/>
      <c r="I11" s="18"/>
      <c r="J11" s="18"/>
      <c r="K11" s="31"/>
    </row>
    <row r="12" spans="1:39" ht="18" customHeight="1" x14ac:dyDescent="0.25">
      <c r="A12" s="19"/>
      <c r="B12" s="20" t="s">
        <v>60</v>
      </c>
      <c r="C12" s="21">
        <f>SUM(C9:C11)</f>
        <v>1102986657.9999995</v>
      </c>
      <c r="D12" s="21">
        <f>SUM(D9:D11)</f>
        <v>489304310.03999972</v>
      </c>
      <c r="E12" s="32">
        <v>0</v>
      </c>
      <c r="F12" s="21">
        <f t="shared" ref="F12:K12" si="0">SUM(F9:F10)</f>
        <v>1592290968.039999</v>
      </c>
      <c r="G12" s="21">
        <f t="shared" si="0"/>
        <v>1157009985.8399999</v>
      </c>
      <c r="H12" s="21">
        <f t="shared" si="0"/>
        <v>17345356.170000002</v>
      </c>
      <c r="I12" s="21">
        <f t="shared" si="0"/>
        <v>55209899.139999986</v>
      </c>
      <c r="J12" s="21">
        <f t="shared" si="0"/>
        <v>1084454730.5299997</v>
      </c>
      <c r="K12" s="21">
        <f t="shared" si="0"/>
        <v>435280982.19999921</v>
      </c>
    </row>
    <row r="13" spans="1:39" x14ac:dyDescent="0.25">
      <c r="C13" s="23"/>
      <c r="D13" s="24"/>
      <c r="E13" s="24"/>
      <c r="F13" s="24"/>
      <c r="G13" s="24"/>
      <c r="H13" s="24"/>
      <c r="I13" s="24"/>
      <c r="J13" s="24"/>
      <c r="K13" s="23"/>
    </row>
    <row r="14" spans="1:39" x14ac:dyDescent="0.25">
      <c r="C14" s="31"/>
      <c r="D14" s="31"/>
      <c r="E14" s="31"/>
      <c r="F14" s="31"/>
      <c r="G14" s="31"/>
      <c r="H14" s="31"/>
      <c r="I14" s="31"/>
      <c r="J14" s="31"/>
      <c r="K14" s="31"/>
    </row>
  </sheetData>
  <mergeCells count="4">
    <mergeCell ref="A2:K2"/>
    <mergeCell ref="A3:K3"/>
    <mergeCell ref="A4:K4"/>
    <mergeCell ref="A5:K5"/>
  </mergeCells>
  <printOptions horizontalCentered="1"/>
  <pageMargins left="0" right="0" top="0.74803149606299213" bottom="0.74803149606299213" header="0.31496062992125984" footer="0.31496062992125984"/>
  <pageSetup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EVHP</vt:lpstr>
      <vt:lpstr>ESF</vt:lpstr>
      <vt:lpstr>EFE</vt:lpstr>
      <vt:lpstr>ECSF</vt:lpstr>
      <vt:lpstr>EAD</vt:lpstr>
      <vt:lpstr>EAA</vt:lpstr>
      <vt:lpstr>EA </vt:lpstr>
      <vt:lpstr>CAPITULO</vt:lpstr>
      <vt:lpstr>TIPO GASTO</vt:lpstr>
      <vt:lpstr>FUNCIONAL</vt:lpstr>
      <vt:lpstr>ADMVO</vt:lpstr>
      <vt:lpstr>PROGRAMATICO</vt:lpstr>
      <vt:lpstr>FF</vt:lpstr>
      <vt:lpstr>GASTO</vt:lpstr>
      <vt:lpstr>ADMVO!Área_de_impresión</vt:lpstr>
      <vt:lpstr>CAPITULO!Área_de_impresión</vt:lpstr>
      <vt:lpstr>FF!Área_de_impresión</vt:lpstr>
      <vt:lpstr>FUNCIONAL!Área_de_impresión</vt:lpstr>
      <vt:lpstr>GASTO!Área_de_impresión</vt:lpstr>
      <vt:lpstr>PROGRAMATICO!Área_de_impresión</vt:lpstr>
      <vt:lpstr>'TIPO GASTO'!Área_de_impresión</vt:lpstr>
      <vt:lpstr>ADMVO!Títulos_a_imprimir</vt:lpstr>
      <vt:lpstr>CAPITULO!Títulos_a_imprimir</vt:lpstr>
      <vt:lpstr>FF!Títulos_a_imprimir</vt:lpstr>
      <vt:lpstr>FUNCIONAL!Títulos_a_imprimir</vt:lpstr>
      <vt:lpstr>GASTO!Títulos_a_imprimir</vt:lpstr>
      <vt:lpstr>PROGRAMATICO!Títulos_a_imprimir</vt:lpstr>
      <vt:lpstr>'TIPO GASTO'!Títulos_a_imprimir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EndUser</dc:creator>
  <cp:lastModifiedBy>Invitado Externo</cp:lastModifiedBy>
  <cp:lastPrinted>2020-08-06T18:01:22Z</cp:lastPrinted>
  <dcterms:created xsi:type="dcterms:W3CDTF">2018-05-10T14:36:37Z</dcterms:created>
  <dcterms:modified xsi:type="dcterms:W3CDTF">2020-08-06T18:01:43Z</dcterms:modified>
</cp:coreProperties>
</file>