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est\Downloads\RENDICIÓN DE CUENTAS\Informes Financieros\2018\2DO_TIRM_2018\"/>
    </mc:Choice>
  </mc:AlternateContent>
  <bookViews>
    <workbookView xWindow="0" yWindow="0" windowWidth="20490" windowHeight="7050"/>
  </bookViews>
  <sheets>
    <sheet name="EVHP" sheetId="14" r:id="rId1"/>
    <sheet name="EFE" sheetId="13" r:id="rId2"/>
    <sheet name="EA" sheetId="12" r:id="rId3"/>
    <sheet name="EAA" sheetId="11" r:id="rId4"/>
    <sheet name="EAD" sheetId="10" r:id="rId5"/>
    <sheet name="ESF" sheetId="9" r:id="rId6"/>
    <sheet name="ECSF" sheetId="8" r:id="rId7"/>
    <sheet name="CAPITULO" sheetId="1" r:id="rId8"/>
    <sheet name="TIPO GASTO" sheetId="2" r:id="rId9"/>
    <sheet name="FUNCIONAL" sheetId="3" r:id="rId10"/>
    <sheet name="ADMVO" sheetId="4" r:id="rId11"/>
    <sheet name="PROGRAMATICO" sheetId="5" r:id="rId12"/>
    <sheet name="FF" sheetId="6" r:id="rId13"/>
    <sheet name="GASTO" sheetId="7" r:id="rId14"/>
  </sheets>
  <externalReferences>
    <externalReference r:id="rId15"/>
    <externalReference r:id="rId16"/>
    <externalReference r:id="rId17"/>
  </externalReferences>
  <definedNames>
    <definedName name="_xlnm.Print_Area" localSheetId="10">ADMVO!$A$1:$K$14</definedName>
    <definedName name="_xlnm.Print_Area" localSheetId="7">CAPITULO!$A$1:$K$60</definedName>
    <definedName name="_xlnm.Print_Area" localSheetId="12">FF!$A$1:$M$16</definedName>
    <definedName name="_xlnm.Print_Area" localSheetId="9">FUNCIONAL!$A$2:$K$30</definedName>
    <definedName name="_xlnm.Print_Area" localSheetId="13">GASTO!$A$2:$K$12</definedName>
    <definedName name="_xlnm.Print_Area" localSheetId="11">PROGRAMATICO!$A$2:$K$20</definedName>
    <definedName name="_xlnm.Print_Area" localSheetId="8">'TIPO GASTO'!$A$1:$K$14</definedName>
    <definedName name="PROYECTOS" localSheetId="10">'[1]NOMINA 4n'!$DL$81:$DM$83</definedName>
    <definedName name="PROYECTOS" localSheetId="7">'[1]NOMINA 4n'!$DL$81:$DM$83</definedName>
    <definedName name="PROYECTOS" localSheetId="12">'[1]NOMINA 4n'!$DL$81:$DM$83</definedName>
    <definedName name="PROYECTOS" localSheetId="9">'[1]NOMINA 4n'!$DL$81:$DM$83</definedName>
    <definedName name="PROYECTOS" localSheetId="13">'[1]NOMINA 4n'!$DL$81:$DM$83</definedName>
    <definedName name="PROYECTOS" localSheetId="11">'[1]NOMINA 4n'!$DL$81:$DM$83</definedName>
    <definedName name="PROYECTOS" localSheetId="8">'[1]NOMINA 4n'!$DL$81:$DM$83</definedName>
    <definedName name="PROYECTOS">'[2]NOMINA 4n'!$DL$81:$DM$83</definedName>
    <definedName name="_xlnm.Print_Titles" localSheetId="10">ADMVO!$1:$8</definedName>
    <definedName name="_xlnm.Print_Titles" localSheetId="7">CAPITULO!$1:$7</definedName>
    <definedName name="_xlnm.Print_Titles" localSheetId="12">FF!$1:$8</definedName>
    <definedName name="_xlnm.Print_Titles" localSheetId="9">FUNCIONAL!$1:$7</definedName>
    <definedName name="_xlnm.Print_Titles" localSheetId="13">GASTO!$1:$8</definedName>
    <definedName name="_xlnm.Print_Titles" localSheetId="11">PROGRAMATICO!$1:$8</definedName>
    <definedName name="_xlnm.Print_Titles" localSheetId="8">'TIPO GASTO'!$1:$8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4" l="1"/>
  <c r="G39" i="14"/>
  <c r="F38" i="14"/>
  <c r="G38" i="14" s="1"/>
  <c r="G36" i="14"/>
  <c r="G35" i="14"/>
  <c r="G34" i="14"/>
  <c r="E33" i="14"/>
  <c r="G33" i="14" s="1"/>
  <c r="G32" i="14"/>
  <c r="D31" i="14"/>
  <c r="G29" i="14"/>
  <c r="G28" i="14"/>
  <c r="G27" i="14"/>
  <c r="C26" i="14"/>
  <c r="G26" i="14" s="1"/>
  <c r="G22" i="14"/>
  <c r="G21" i="14"/>
  <c r="F20" i="14"/>
  <c r="F24" i="14" s="1"/>
  <c r="G18" i="14"/>
  <c r="G17" i="14"/>
  <c r="G16" i="14"/>
  <c r="G15" i="14"/>
  <c r="G14" i="14"/>
  <c r="E13" i="14"/>
  <c r="E24" i="14" s="1"/>
  <c r="D13" i="14"/>
  <c r="G11" i="14"/>
  <c r="G10" i="14"/>
  <c r="G9" i="14"/>
  <c r="C8" i="14"/>
  <c r="G8" i="14" s="1"/>
  <c r="C24" i="14" l="1"/>
  <c r="C42" i="14" s="1"/>
  <c r="F42" i="14"/>
  <c r="G13" i="14"/>
  <c r="D24" i="14"/>
  <c r="D42" i="14" s="1"/>
  <c r="G20" i="14"/>
  <c r="E31" i="14"/>
  <c r="G31" i="14" s="1"/>
  <c r="G24" i="14" l="1"/>
  <c r="E42" i="14"/>
  <c r="G42" i="14" s="1"/>
  <c r="D84" i="8" l="1"/>
  <c r="B84" i="8"/>
  <c r="D78" i="8"/>
  <c r="B78" i="8"/>
  <c r="B77" i="8" s="1"/>
  <c r="D77" i="8"/>
  <c r="D68" i="8"/>
  <c r="B68" i="8"/>
  <c r="D38" i="8"/>
  <c r="D37" i="8" s="1"/>
  <c r="B38" i="8"/>
  <c r="B37" i="8"/>
  <c r="D25" i="8"/>
  <c r="B25" i="8"/>
  <c r="D15" i="8"/>
  <c r="B15" i="8"/>
  <c r="B14" i="8" s="1"/>
  <c r="D14" i="8"/>
  <c r="F10" i="7" l="1"/>
  <c r="F9" i="7"/>
  <c r="H13" i="6"/>
  <c r="H12" i="6"/>
  <c r="H10" i="6"/>
  <c r="H9" i="6"/>
  <c r="F18" i="5"/>
  <c r="F17" i="5"/>
  <c r="F16" i="5"/>
  <c r="F15" i="5"/>
  <c r="F14" i="5"/>
  <c r="F13" i="5"/>
  <c r="F12" i="5"/>
  <c r="F11" i="5"/>
  <c r="F10" i="5"/>
  <c r="F9" i="5"/>
  <c r="F14" i="4"/>
  <c r="F13" i="4"/>
  <c r="F28" i="3"/>
  <c r="F26" i="3"/>
  <c r="F25" i="3"/>
  <c r="F24" i="3"/>
  <c r="F23" i="3"/>
  <c r="F21" i="3"/>
  <c r="F20" i="3"/>
  <c r="F19" i="3"/>
  <c r="F18" i="3"/>
  <c r="F17" i="3"/>
  <c r="F16" i="3"/>
  <c r="F15" i="3"/>
  <c r="F10" i="3"/>
  <c r="F11" i="3"/>
  <c r="F12" i="3"/>
  <c r="F13" i="3"/>
  <c r="F9" i="3"/>
  <c r="F12" i="2"/>
  <c r="F11" i="2"/>
  <c r="F10" i="2"/>
  <c r="F9" i="2"/>
  <c r="G52" i="1"/>
  <c r="G51" i="1" s="1"/>
  <c r="F57" i="1"/>
  <c r="F56" i="1"/>
  <c r="F55" i="1"/>
  <c r="F54" i="1"/>
  <c r="F52" i="1"/>
  <c r="F51" i="1" s="1"/>
  <c r="F50" i="1"/>
  <c r="F48" i="1"/>
  <c r="F47" i="1"/>
  <c r="F46" i="1"/>
  <c r="F45" i="1"/>
  <c r="F44" i="1"/>
  <c r="F43" i="1"/>
  <c r="F42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0" i="1"/>
  <c r="F11" i="1"/>
  <c r="F12" i="1"/>
  <c r="F13" i="1"/>
  <c r="F14" i="1"/>
  <c r="F9" i="1"/>
  <c r="K52" i="1"/>
  <c r="K51" i="1" s="1"/>
  <c r="D51" i="1"/>
  <c r="E51" i="1"/>
  <c r="H51" i="1"/>
  <c r="I51" i="1"/>
  <c r="J51" i="1"/>
  <c r="C51" i="1"/>
  <c r="G9" i="2" l="1"/>
  <c r="G10" i="2"/>
  <c r="G11" i="2"/>
  <c r="G13" i="4" l="1"/>
  <c r="G14" i="4"/>
  <c r="E8" i="1"/>
  <c r="J12" i="7" l="1"/>
  <c r="I12" i="7"/>
  <c r="H12" i="7"/>
  <c r="F12" i="7"/>
  <c r="D12" i="7"/>
  <c r="C12" i="7"/>
  <c r="G10" i="7"/>
  <c r="K10" i="7" s="1"/>
  <c r="G9" i="7"/>
  <c r="L14" i="6"/>
  <c r="K14" i="6"/>
  <c r="J14" i="6"/>
  <c r="H14" i="6"/>
  <c r="G14" i="6"/>
  <c r="F14" i="6"/>
  <c r="E14" i="6"/>
  <c r="M13" i="6"/>
  <c r="I13" i="6"/>
  <c r="I12" i="6"/>
  <c r="L11" i="6"/>
  <c r="K11" i="6"/>
  <c r="J11" i="6"/>
  <c r="J16" i="6" s="1"/>
  <c r="H11" i="6"/>
  <c r="G11" i="6"/>
  <c r="F11" i="6"/>
  <c r="E11" i="6"/>
  <c r="I10" i="6"/>
  <c r="M10" i="6" s="1"/>
  <c r="I9" i="6"/>
  <c r="M9" i="6" s="1"/>
  <c r="J20" i="5"/>
  <c r="I20" i="5"/>
  <c r="H20" i="5"/>
  <c r="F20" i="5"/>
  <c r="D20" i="5"/>
  <c r="C20" i="5"/>
  <c r="G18" i="5"/>
  <c r="K18" i="5" s="1"/>
  <c r="G17" i="5"/>
  <c r="K17" i="5" s="1"/>
  <c r="G16" i="5"/>
  <c r="K16" i="5" s="1"/>
  <c r="G15" i="5"/>
  <c r="K15" i="5" s="1"/>
  <c r="G14" i="5"/>
  <c r="K14" i="5" s="1"/>
  <c r="G13" i="5"/>
  <c r="K13" i="5" s="1"/>
  <c r="G12" i="5"/>
  <c r="K12" i="5" s="1"/>
  <c r="G11" i="5"/>
  <c r="K11" i="5" s="1"/>
  <c r="G10" i="5"/>
  <c r="K10" i="5" s="1"/>
  <c r="G9" i="5"/>
  <c r="J16" i="4"/>
  <c r="I16" i="4"/>
  <c r="H16" i="4"/>
  <c r="F16" i="4"/>
  <c r="D16" i="4"/>
  <c r="C16" i="4"/>
  <c r="K14" i="4"/>
  <c r="J12" i="4"/>
  <c r="J11" i="4" s="1"/>
  <c r="I12" i="4"/>
  <c r="I11" i="4" s="1"/>
  <c r="H12" i="4"/>
  <c r="H11" i="4" s="1"/>
  <c r="F12" i="4"/>
  <c r="D12" i="4"/>
  <c r="D10" i="4" s="1"/>
  <c r="C12" i="4"/>
  <c r="C11" i="4" s="1"/>
  <c r="J10" i="4"/>
  <c r="I10" i="4"/>
  <c r="H10" i="4"/>
  <c r="H9" i="4"/>
  <c r="G28" i="3"/>
  <c r="J27" i="3"/>
  <c r="I27" i="3"/>
  <c r="H27" i="3"/>
  <c r="F27" i="3"/>
  <c r="E27" i="3"/>
  <c r="D27" i="3"/>
  <c r="C27" i="3"/>
  <c r="G26" i="3"/>
  <c r="K26" i="3" s="1"/>
  <c r="G25" i="3"/>
  <c r="K25" i="3" s="1"/>
  <c r="G24" i="3"/>
  <c r="K24" i="3" s="1"/>
  <c r="K23" i="3"/>
  <c r="G23" i="3"/>
  <c r="J22" i="3"/>
  <c r="I22" i="3"/>
  <c r="H22" i="3"/>
  <c r="F22" i="3"/>
  <c r="E22" i="3"/>
  <c r="D22" i="3"/>
  <c r="C22" i="3"/>
  <c r="G21" i="3"/>
  <c r="K21" i="3" s="1"/>
  <c r="G20" i="3"/>
  <c r="K20" i="3" s="1"/>
  <c r="G19" i="3"/>
  <c r="K19" i="3" s="1"/>
  <c r="G18" i="3"/>
  <c r="K18" i="3" s="1"/>
  <c r="G17" i="3"/>
  <c r="K17" i="3" s="1"/>
  <c r="G16" i="3"/>
  <c r="K16" i="3" s="1"/>
  <c r="G15" i="3"/>
  <c r="G14" i="3" s="1"/>
  <c r="J14" i="3"/>
  <c r="I14" i="3"/>
  <c r="H14" i="3"/>
  <c r="F14" i="3"/>
  <c r="E14" i="3"/>
  <c r="D14" i="3"/>
  <c r="C14" i="3"/>
  <c r="G13" i="3"/>
  <c r="K13" i="3" s="1"/>
  <c r="G12" i="3"/>
  <c r="K12" i="3" s="1"/>
  <c r="G11" i="3"/>
  <c r="K11" i="3" s="1"/>
  <c r="G10" i="3"/>
  <c r="K10" i="3" s="1"/>
  <c r="G9" i="3"/>
  <c r="K9" i="3" s="1"/>
  <c r="J8" i="3"/>
  <c r="I8" i="3"/>
  <c r="H8" i="3"/>
  <c r="F8" i="3"/>
  <c r="E8" i="3"/>
  <c r="D8" i="3"/>
  <c r="C8" i="3"/>
  <c r="J14" i="2"/>
  <c r="I14" i="2"/>
  <c r="H14" i="2"/>
  <c r="F14" i="2"/>
  <c r="D14" i="2"/>
  <c r="C14" i="2"/>
  <c r="G12" i="2"/>
  <c r="K12" i="2" s="1"/>
  <c r="K11" i="2"/>
  <c r="K10" i="2"/>
  <c r="G57" i="1"/>
  <c r="K57" i="1" s="1"/>
  <c r="G56" i="1"/>
  <c r="K56" i="1" s="1"/>
  <c r="G55" i="1"/>
  <c r="K55" i="1" s="1"/>
  <c r="G54" i="1"/>
  <c r="J53" i="1"/>
  <c r="I53" i="1"/>
  <c r="H53" i="1"/>
  <c r="F53" i="1"/>
  <c r="E53" i="1"/>
  <c r="D53" i="1"/>
  <c r="C53" i="1"/>
  <c r="G50" i="1"/>
  <c r="K50" i="1" s="1"/>
  <c r="K49" i="1" s="1"/>
  <c r="J49" i="1"/>
  <c r="I49" i="1"/>
  <c r="H49" i="1"/>
  <c r="G49" i="1"/>
  <c r="F49" i="1"/>
  <c r="E49" i="1"/>
  <c r="D49" i="1"/>
  <c r="C49" i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J41" i="1"/>
  <c r="I41" i="1"/>
  <c r="H41" i="1"/>
  <c r="F41" i="1"/>
  <c r="E41" i="1"/>
  <c r="D41" i="1"/>
  <c r="C41" i="1"/>
  <c r="G40" i="1"/>
  <c r="K40" i="1" s="1"/>
  <c r="G39" i="1"/>
  <c r="K39" i="1" s="1"/>
  <c r="G38" i="1"/>
  <c r="K38" i="1" s="1"/>
  <c r="G37" i="1"/>
  <c r="K37" i="1" s="1"/>
  <c r="G36" i="1"/>
  <c r="K36" i="1" s="1"/>
  <c r="J35" i="1"/>
  <c r="I35" i="1"/>
  <c r="H35" i="1"/>
  <c r="F35" i="1"/>
  <c r="E35" i="1"/>
  <c r="D35" i="1"/>
  <c r="C35" i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J25" i="1"/>
  <c r="I25" i="1"/>
  <c r="H25" i="1"/>
  <c r="F25" i="1"/>
  <c r="E25" i="1"/>
  <c r="D25" i="1"/>
  <c r="C25" i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J15" i="1"/>
  <c r="I15" i="1"/>
  <c r="H15" i="1"/>
  <c r="F15" i="1"/>
  <c r="E15" i="1"/>
  <c r="D15" i="1"/>
  <c r="C15" i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 s="1"/>
  <c r="J8" i="1"/>
  <c r="I8" i="1"/>
  <c r="I59" i="1" s="1"/>
  <c r="H8" i="1"/>
  <c r="F8" i="1"/>
  <c r="D8" i="1"/>
  <c r="C8" i="1"/>
  <c r="D59" i="1" l="1"/>
  <c r="I30" i="3"/>
  <c r="C59" i="1"/>
  <c r="D11" i="4"/>
  <c r="H59" i="1"/>
  <c r="I9" i="4"/>
  <c r="G9" i="4" s="1"/>
  <c r="I14" i="6"/>
  <c r="G8" i="3"/>
  <c r="D9" i="4"/>
  <c r="J59" i="1"/>
  <c r="J9" i="4"/>
  <c r="E16" i="6"/>
  <c r="M12" i="6"/>
  <c r="M14" i="6" s="1"/>
  <c r="K8" i="3"/>
  <c r="F59" i="1"/>
  <c r="G8" i="1"/>
  <c r="G59" i="1" s="1"/>
  <c r="K8" i="1"/>
  <c r="G25" i="1"/>
  <c r="K25" i="1"/>
  <c r="G10" i="4"/>
  <c r="G12" i="4"/>
  <c r="K12" i="4" s="1"/>
  <c r="C9" i="4"/>
  <c r="F9" i="4" s="1"/>
  <c r="G22" i="3"/>
  <c r="K22" i="3"/>
  <c r="G35" i="1"/>
  <c r="K35" i="1"/>
  <c r="K16" i="6"/>
  <c r="L16" i="6"/>
  <c r="M11" i="6"/>
  <c r="H16" i="6"/>
  <c r="G11" i="4"/>
  <c r="F11" i="4"/>
  <c r="C10" i="4"/>
  <c r="F10" i="4" s="1"/>
  <c r="C30" i="3"/>
  <c r="H30" i="3"/>
  <c r="J30" i="3"/>
  <c r="F30" i="3"/>
  <c r="K15" i="1"/>
  <c r="K54" i="1"/>
  <c r="K53" i="1" s="1"/>
  <c r="G53" i="1"/>
  <c r="G14" i="2"/>
  <c r="K9" i="2"/>
  <c r="K14" i="2" s="1"/>
  <c r="K15" i="3"/>
  <c r="K14" i="3" s="1"/>
  <c r="G16" i="4"/>
  <c r="K13" i="4"/>
  <c r="K16" i="4" s="1"/>
  <c r="G20" i="5"/>
  <c r="K9" i="5"/>
  <c r="K20" i="5" s="1"/>
  <c r="I11" i="6"/>
  <c r="G12" i="7"/>
  <c r="K9" i="7"/>
  <c r="K12" i="7" s="1"/>
  <c r="G15" i="1"/>
  <c r="K42" i="1"/>
  <c r="K41" i="1" s="1"/>
  <c r="G41" i="1"/>
  <c r="D30" i="3"/>
  <c r="K28" i="3"/>
  <c r="K27" i="3" s="1"/>
  <c r="G27" i="3"/>
  <c r="F16" i="6"/>
  <c r="M16" i="6" l="1"/>
  <c r="I16" i="6"/>
  <c r="K10" i="4"/>
  <c r="K59" i="1"/>
  <c r="K9" i="4"/>
  <c r="K11" i="4"/>
  <c r="G30" i="3"/>
  <c r="K30" i="3"/>
</calcChain>
</file>

<file path=xl/sharedStrings.xml><?xml version="1.0" encoding="utf-8"?>
<sst xmlns="http://schemas.openxmlformats.org/spreadsheetml/2006/main" count="609" uniqueCount="377">
  <si>
    <t>Municipio de Corregidora Querétaro</t>
  </si>
  <si>
    <t>Estado Analítico del Ejercicio de Egresos</t>
  </si>
  <si>
    <t>Por Objeto del Gasto (Capítulo y Concepto)</t>
  </si>
  <si>
    <t xml:space="preserve">                                                    Capítulo del Gasto</t>
  </si>
  <si>
    <t xml:space="preserve"> Aprobado</t>
  </si>
  <si>
    <t>Ampliaciones/Reducciones</t>
  </si>
  <si>
    <t>Aumentos/Disminuciones</t>
  </si>
  <si>
    <t>Egresos Modificado</t>
  </si>
  <si>
    <t>Devengado</t>
  </si>
  <si>
    <t>Ejercido</t>
  </si>
  <si>
    <t>Pagado</t>
  </si>
  <si>
    <t>Subejercicio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</si>
  <si>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</si>
  <si>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</si>
  <si>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</si>
  <si>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</si>
  <si>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</si>
  <si>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</si>
  <si>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</si>
  <si>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SUMINITROS</t>
  </si>
  <si>
    <t>Materiales de administración, emisión de documentos y articulos oficiales</t>
  </si>
  <si>
    <t>Alimentos y Utensilios</t>
  </si>
  <si>
    <t>Materias primas y materiales de producción y comercialización</t>
  </si>
  <si>
    <t>Materiales y articulos de construcción y de reparación</t>
  </si>
  <si>
    <t>Productos quimicos, farmaceuticos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</si>
  <si>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</si>
  <si>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</si>
  <si>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</si>
  <si>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</si>
  <si>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</si>
  <si>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</si>
  <si>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</si>
  <si>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cientificos, técnicos y otros servicios</t>
  </si>
  <si>
    <t>Servicios financieros, bancarios y comerciales</t>
  </si>
  <si>
    <t>Servicios de instalación, reparación, mantenimientos y conservación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</si>
  <si>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</si>
  <si>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</si>
  <si>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</si>
  <si>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</si>
  <si>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</si>
  <si>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</si>
  <si>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Subsidios y Subvenciones</t>
  </si>
  <si>
    <t>Ayudas Sociales</t>
  </si>
  <si>
    <t>Pensiones y Jubilaciones</t>
  </si>
  <si>
    <t>Donativos</t>
  </si>
  <si>
    <t>BIENES MUEBLES E INMUEBLES</t>
  </si>
  <si>
    <t>Mobiliario y Equipo de Administración</t>
  </si>
  <si>
    <t>Mobiliario y Equipo educacional Recreativo</t>
  </si>
  <si>
    <t>Equipo e Intrumental Médico y de Laboratorio</t>
  </si>
  <si>
    <t>Vehiculos y Equipo de Transporte</t>
  </si>
  <si>
    <t>Equipo de Defensa y Seguridad</t>
  </si>
  <si>
    <t>Maquinaria, Otros Equipos y Herramientas</t>
  </si>
  <si>
    <t>Activos Intangibles</t>
  </si>
  <si>
    <t>INVERSION PUBLICA</t>
  </si>
  <si>
    <t>Obra publica en bienes de dominio publico</t>
  </si>
  <si>
    <t>DEUDA PUBLICA</t>
  </si>
  <si>
    <t>Amortización de la Deuda Publica</t>
  </si>
  <si>
    <t>Intereses de la Deuda Publica</t>
  </si>
  <si>
    <t>Costo por Coberturas</t>
  </si>
  <si>
    <t>Adeudos de Ejercicios Fiscales Anteriores (ADEFAS)</t>
  </si>
  <si>
    <t>Total del Gasto</t>
  </si>
  <si>
    <t>Clasificador por Tipo de Gasto</t>
  </si>
  <si>
    <t>Concepto</t>
  </si>
  <si>
    <t>Gasto Corriente</t>
  </si>
  <si>
    <t>Gasto de Capital</t>
  </si>
  <si>
    <t>Amortización de la deuda y disminución de pasivos</t>
  </si>
  <si>
    <t>Clasificador Funcional</t>
  </si>
  <si>
    <t>Gobierno</t>
  </si>
  <si>
    <t>Legislación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</si>
  <si>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</si>
  <si>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</si>
  <si>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</si>
  <si>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</si>
  <si>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</si>
  <si>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</si>
  <si>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</si>
  <si>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</si>
  <si>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</si>
  <si>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</si>
  <si>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</si>
  <si>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</si>
  <si>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</si>
  <si>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</si>
  <si>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Turismo</t>
  </si>
  <si>
    <t xml:space="preserve">Otras industrias y otros asuntos económicos </t>
  </si>
  <si>
    <t>Otras No Clasificadas En Funciones Anteriores</t>
  </si>
  <si>
    <t>Transacciones de la deuda pública / costo financiero de la deuda</t>
  </si>
  <si>
    <t>Clasificador Administrativo</t>
  </si>
  <si>
    <t>30000 Sector Público Municipal</t>
  </si>
  <si>
    <t xml:space="preserve">     31000 Sector Público No Financiero</t>
  </si>
  <si>
    <t xml:space="preserve">          31100 Gobierno General Municipal</t>
  </si>
  <si>
    <t xml:space="preserve">               31110 Gobierno Municipal</t>
  </si>
  <si>
    <t xml:space="preserve">                    31111 Organo Ejecutivo Municipal (Ayuntamiento)</t>
  </si>
  <si>
    <t xml:space="preserve">                    31121 Entidades Paraestatales y Fideicomisos No Empresariales y No Financieros</t>
  </si>
  <si>
    <t>Clasificador Programático</t>
  </si>
  <si>
    <t>Clasificador</t>
  </si>
  <si>
    <t>E</t>
  </si>
  <si>
    <t>Prestación de Servicios Públicos</t>
  </si>
  <si>
    <t>G</t>
  </si>
  <si>
    <t>Regulación y supervisión</t>
  </si>
  <si>
    <t>H</t>
  </si>
  <si>
    <t>Adeudos de ejercicios fiscales anteriores</t>
  </si>
  <si>
    <t>I</t>
  </si>
  <si>
    <t>Gasto Federalizado</t>
  </si>
  <si>
    <t>J</t>
  </si>
  <si>
    <t>Pensiones y jubilaciones</t>
  </si>
  <si>
    <t>L</t>
  </si>
  <si>
    <t>Obligaciones de cumplimiento de resolución jurisdiccional</t>
  </si>
  <si>
    <t>M</t>
  </si>
  <si>
    <t>Apoyo al proceso presupuestario y para mejorar la eficiencia institucional</t>
  </si>
  <si>
    <t>N</t>
  </si>
  <si>
    <t>Desastres Naturales</t>
  </si>
  <si>
    <t>O</t>
  </si>
  <si>
    <t>Apoyo a la función pública y al mejoramiento de la gestión</t>
  </si>
  <si>
    <t>T</t>
  </si>
  <si>
    <t>Aportaciones a la Seguridad Social</t>
  </si>
  <si>
    <t>Clasificador por Fuente de Financiamiento</t>
  </si>
  <si>
    <t>Etiqueta</t>
  </si>
  <si>
    <t xml:space="preserve">Clasificador </t>
  </si>
  <si>
    <t>NO ETIQUETADO</t>
  </si>
  <si>
    <t>RECURSOS FISCALES</t>
  </si>
  <si>
    <t>RECURSOS FEDERALES</t>
  </si>
  <si>
    <t>TOTAL NO ETIQUETADO</t>
  </si>
  <si>
    <t>ETIQUETADO</t>
  </si>
  <si>
    <t>RECURSOS ESTATALES</t>
  </si>
  <si>
    <t>TOTAL ETIQUETADO</t>
  </si>
  <si>
    <t>Clasificador del Gasto</t>
  </si>
  <si>
    <t>GASTO SOCIAL</t>
  </si>
  <si>
    <t>GASTO ADMINISTRATIVO</t>
  </si>
  <si>
    <t>Al 30 de Junio de 2018</t>
  </si>
  <si>
    <t>INVERSIONES FINANCIERAS Y OTRAS PREVISIONES</t>
  </si>
  <si>
    <t>Inversiones de Fideicomisos, Mandatos y Otros Analogos</t>
  </si>
  <si>
    <t>SECRETARÍA DE TESORERÍA Y FINANZAS</t>
  </si>
  <si>
    <t>DIRECCIÓN DE EGRESOS</t>
  </si>
  <si>
    <t>ESTADO DE CAMBIOS EN LA SITUACION FINANCIERA</t>
  </si>
  <si>
    <t>DEL 01 AL 30 DE JUNIO DE 2018</t>
  </si>
  <si>
    <t>(PESOS)</t>
  </si>
  <si>
    <t>Concepto                                                                                                                                Origen                                                                        Aplicación</t>
  </si>
  <si>
    <t>JUNIO</t>
  </si>
  <si>
    <t xml:space="preserve">Activo </t>
  </si>
  <si>
    <r>
      <rPr>
        <sz val="11"/>
        <rFont val="Arial"/>
        <family val="2"/>
      </rPr>
      <t xml:space="preserve">Activo Circulante                                                                                                                                     </t>
    </r>
    <r>
      <rPr>
        <vertAlign val="superscript"/>
        <sz val="11"/>
        <rFont val="Arial"/>
        <family val="2"/>
      </rPr>
      <t>$593,612,585.97</t>
    </r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</si>
  <si>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</si>
  <si>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</si>
  <si>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</si>
  <si>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</si>
  <si>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</si>
  <si>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</si>
  <si>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</si>
  <si>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 xml:space="preserve">Activo No Circulante 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</si>
  <si>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</si>
  <si>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</si>
  <si>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</si>
  <si>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</si>
  <si>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</si>
  <si>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</si>
  <si>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</si>
  <si>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</si>
  <si>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Pasivo                                                                                                                                                   </t>
  </si>
  <si>
    <t xml:space="preserve">Pasivo Circulante  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</si>
  <si>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</si>
  <si>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</si>
  <si>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</si>
  <si>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</si>
  <si>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</si>
  <si>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</si>
  <si>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</si>
  <si>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</si>
  <si>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Bajo protesta de decir verdad declaramos que los Estados Financieros y sus notas, son razonablemente correctos y son responsabilidad del emisor.</t>
  </si>
  <si>
    <t>Página 1 de 2</t>
  </si>
  <si>
    <t>DEL 01 AL 30 DE JUNIO  DE 2018</t>
  </si>
  <si>
    <r>
      <rPr>
        <sz val="9"/>
        <color rgb="FFFFFFFF"/>
        <rFont val="Arial"/>
        <family val="2"/>
      </rPr>
      <t>Concepto                                                                                                                                Origen                                                                        Aplicación</t>
    </r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</si>
  <si>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</si>
  <si>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</si>
  <si>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</si>
  <si>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</si>
  <si>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</si>
  <si>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 y Bienes de Terceros en Garantía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</si>
  <si>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</si>
  <si>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</si>
  <si>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</si>
  <si>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</si>
  <si>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</si>
  <si>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Actualizaciones de la Hacienda / Patrimonio</t>
  </si>
  <si>
    <t>Hacienda Pública / Patrimonio Generado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</si>
  <si>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</si>
  <si>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</si>
  <si>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</si>
  <si>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</si>
  <si>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</si>
  <si>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Actualizacion de la Hacienda Pública /</t>
  </si>
  <si>
    <t>Patrimonio</t>
  </si>
  <si>
    <t>Resultado por Posición Monetaria</t>
  </si>
  <si>
    <t>Resultado Por Tenencia de Activos No Monetarios</t>
  </si>
  <si>
    <t>Página 2 de 2</t>
  </si>
  <si>
    <t>Municipio de Corregidora</t>
  </si>
  <si>
    <t>ESTADO DE SITUACIÓN FINANCIERA</t>
  </si>
  <si>
    <t>DEL 01 DE JUNIO AL 30 DE JUNIO DE 2018</t>
  </si>
  <si>
    <t>ACTIVO</t>
  </si>
  <si>
    <t>PASIVO</t>
  </si>
  <si>
    <t>Activo Circulante</t>
  </si>
  <si>
    <t>Pasivo Circulante</t>
  </si>
  <si>
    <t>Total de Activos Circulantes</t>
  </si>
  <si>
    <t>Activo No Circulante</t>
  </si>
  <si>
    <t>Total de Pasivos Circulantes</t>
  </si>
  <si>
    <t>Fondos y Bienes de Terceros en Garantía y/o Administración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</si>
  <si>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</si>
  <si>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</si>
  <si>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</si>
  <si>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</si>
  <si>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</si>
  <si>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</si>
  <si>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</si>
  <si>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Actualizaciones de la Hacienda Pública / Patrimonio</t>
  </si>
  <si>
    <t>Resultados del Ejercicio (Ahorro / Desahorro)</t>
  </si>
  <si>
    <t>Resultados de Ejercicios Anteriores</t>
  </si>
  <si>
    <t>Exceso o Insuficiencia en la Actualizacion de la Hacienda Pública / Patrimonio</t>
  </si>
  <si>
    <t>Resultado por Tenencia de Activos No Monetarios</t>
  </si>
  <si>
    <t>Total Hacienda Pública / Patromonio</t>
  </si>
  <si>
    <t>Total de Pasivo  y Hacienda Pública / Patrimonio</t>
  </si>
  <si>
    <t>ESTADO ANALÍTICO DE LA DEUDA Y OTROS PASIVOS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</si>
  <si>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</si>
  <si>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</si>
  <si>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</si>
  <si>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</si>
  <si>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</si>
  <si>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</si>
  <si>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          Corto Plazo</t>
  </si>
  <si>
    <t xml:space="preserve">     Deuda Interna</t>
  </si>
  <si>
    <t xml:space="preserve">          Instituciones de Crédito</t>
  </si>
  <si>
    <t>Moneda Nacional</t>
  </si>
  <si>
    <t>BANCO MERCANTIL DEL NORTE, S.A.</t>
  </si>
  <si>
    <t xml:space="preserve">          Títulos y Valores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</si>
  <si>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</si>
  <si>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</si>
  <si>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</si>
  <si>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</t>
  </si>
  <si>
    <t xml:space="preserve">     Subtotal Corto Plazo</t>
  </si>
  <si>
    <t xml:space="preserve">          Largo Plazo</t>
  </si>
  <si>
    <t xml:space="preserve">     Subtotal Largo Plazo</t>
  </si>
  <si>
    <t>Otros Pasivos</t>
  </si>
  <si>
    <t xml:space="preserve">     Total Deuda y Otros Pasivos</t>
  </si>
  <si>
    <t>ESTADO DE ANALÍTICO DEL ACTIVO</t>
  </si>
  <si>
    <t>Cuenta Contable</t>
  </si>
  <si>
    <t>Saldo Inicial (SI)</t>
  </si>
  <si>
    <t>Cargos del Periodo</t>
  </si>
  <si>
    <t>Abonos del Periodo</t>
  </si>
  <si>
    <t>Saldo Final (SF)</t>
  </si>
  <si>
    <t>Variacion del Periodo (SI-SF)</t>
  </si>
  <si>
    <t>ACTIVO CIRCULANTE</t>
  </si>
  <si>
    <t>1.1.1</t>
  </si>
  <si>
    <t>1.1.2</t>
  </si>
  <si>
    <t>1.1.3</t>
  </si>
  <si>
    <t>1.1.4</t>
  </si>
  <si>
    <t>1.1.5</t>
  </si>
  <si>
    <t>1.1.6</t>
  </si>
  <si>
    <t>1.1.9</t>
  </si>
  <si>
    <t>ACTIVO NO CIRCULANTE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</si>
  <si>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</si>
  <si>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</si>
  <si>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</si>
  <si>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</si>
  <si>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</si>
  <si>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</si>
  <si>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</si>
  <si>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</si>
  <si>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</si>
  <si>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ESTADO DE ACTIVIDADES</t>
  </si>
  <si>
    <t>INGRESOS Y OTROS BENEFICIOS</t>
  </si>
  <si>
    <t>Ingresos de la Gestión</t>
  </si>
  <si>
    <t xml:space="preserve">     Impuestos</t>
  </si>
  <si>
    <t>Cuotas y Aportaciones de Seguridad Social</t>
  </si>
  <si>
    <t xml:space="preserve">     Contribuciones de Mejoras</t>
  </si>
  <si>
    <t xml:space="preserve">     Derechos</t>
  </si>
  <si>
    <t xml:space="preserve">     Productos de Tipo Corriente</t>
  </si>
  <si>
    <t xml:space="preserve">     Aprovechamientos de Tipo Corriente</t>
  </si>
  <si>
    <t xml:space="preserve">     Ingresos por Venta de Bienes y Servicios</t>
  </si>
  <si>
    <t>Ingresos no comprendidos en las Fracciones de la Ley de Ingresos Causados en Ejercicios Fiscales Ant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</si>
  <si>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</si>
  <si>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</si>
  <si>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</si>
  <si>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</si>
  <si>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     Ingresos Financieros</t>
  </si>
  <si>
    <t xml:space="preserve">     Incremento por Variacion de Inventarios</t>
  </si>
  <si>
    <t xml:space="preserve">     Disminucion del Exceso de Estimaciones por Perdida o Deterioro u Obsolescencia</t>
  </si>
  <si>
    <t>Disminución del Exceso de Provisiones</t>
  </si>
  <si>
    <t xml:space="preserve">     Otros Ingresos y Beneficios Varios</t>
  </si>
  <si>
    <t>Total de Ingresos y Otros Beneficios</t>
  </si>
  <si>
    <t>GASTOS Y OTRAS PERDIDAS</t>
  </si>
  <si>
    <t>Gastos de funcionamiento</t>
  </si>
  <si>
    <t xml:space="preserve">     Sevicios Personales</t>
  </si>
  <si>
    <t xml:space="preserve">     Materiales y Suministros</t>
  </si>
  <si>
    <t xml:space="preserve">     Servicios Generales</t>
  </si>
  <si>
    <t>Trasferencias, Asignaciones, Subsidios y Otras Ayudas</t>
  </si>
  <si>
    <t xml:space="preserve">     Transferencias Internas y Asignaciones al Sector Publico</t>
  </si>
  <si>
    <t xml:space="preserve">     Transferencias al Resto del Sector Publico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</si>
  <si>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</si>
  <si>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</si>
  <si>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</si>
  <si>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Trasnferencias a Fideicomisos, Mandatos y Contratos Analogos</t>
  </si>
  <si>
    <t xml:space="preserve">     Transferencias a la Seguridad Social</t>
  </si>
  <si>
    <t xml:space="preserve">     Donativos</t>
  </si>
  <si>
    <t xml:space="preserve">     Transferecias al Exterior</t>
  </si>
  <si>
    <t xml:space="preserve">     Participaciones</t>
  </si>
  <si>
    <t xml:space="preserve">     Aportaciones</t>
  </si>
  <si>
    <t xml:space="preserve">     Convenios</t>
  </si>
  <si>
    <t>Intereses, Comisiones y Otros Gastos de la Deuda Publica</t>
  </si>
  <si>
    <t>Comisiones de la Deuda Publica</t>
  </si>
  <si>
    <t>Gastos de la Deuda Publica</t>
  </si>
  <si>
    <t>Costo por Cobertura</t>
  </si>
  <si>
    <t>Apoyos Financieros</t>
  </si>
  <si>
    <t>Otros Gastos y Perdidas Extraordinarias</t>
  </si>
  <si>
    <t xml:space="preserve">     Estimaciones, Depreciaciones, Deterioros, Obsolescencias y Amortizaciones</t>
  </si>
  <si>
    <t>Provisiones</t>
  </si>
  <si>
    <t xml:space="preserve">     Disminucion de Inventarios</t>
  </si>
  <si>
    <t xml:space="preserve">     Aumento por Insuficiencia de Estimaciones por Perdida o Deterioro y Obsolescencia</t>
  </si>
  <si>
    <t>Aumento por Insuficiencia de Provisiones</t>
  </si>
  <si>
    <t xml:space="preserve">     Otros Gastos</t>
  </si>
  <si>
    <t>Inversión Pública</t>
  </si>
  <si>
    <t>Total de Gastos Y Otras Perdidas</t>
  </si>
  <si>
    <t>Resultado del Ejercicio Ahorro/Desahorro</t>
  </si>
  <si>
    <t>ESTADO DE FLUJOS DE EFECTIVO</t>
  </si>
  <si>
    <t xml:space="preserve">MAYO      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</si>
  <si>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</si>
  <si>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</si>
  <si>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</si>
  <si>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</si>
  <si>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</si>
  <si>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</si>
  <si>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</si>
  <si>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</si>
  <si>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 de la Ley de Ing Causados en Ejerc Ant Pend de Liq de Pgo</t>
  </si>
  <si>
    <t>Transferencias, Asignaciones y Subsidios y Otras ayudas</t>
  </si>
  <si>
    <t>Otros Origenes de Operación</t>
  </si>
  <si>
    <t>Aplicacion</t>
  </si>
  <si>
    <t>Materiales y Suministros</t>
  </si>
  <si>
    <t>Servicios Personales</t>
  </si>
  <si>
    <t>Servicios Generales</t>
  </si>
  <si>
    <t>Transferencias, Asignaciones, Subsidios y Otras Ayudas</t>
  </si>
  <si>
    <t xml:space="preserve">     Transferencias al resto del Sector Publico</t>
  </si>
  <si>
    <t xml:space="preserve">     Transferencias a Fideicomisos, Mandatos y Contratos Analogos</t>
  </si>
  <si>
    <t xml:space="preserve">     Transferencias al Exterior</t>
  </si>
  <si>
    <t>Otras Aplicaciones de Operación</t>
  </si>
  <si>
    <t>Flujos netos de Efectivo por Actividades de Operacion</t>
  </si>
  <si>
    <t>Flujos de Efectivo de las Actividades de Inversion</t>
  </si>
  <si>
    <t>Otros Origenes de Inversión</t>
  </si>
  <si>
    <t>Otras Aplicaciones de Inversion</t>
  </si>
  <si>
    <t>Flujos netos de Efectivo por Actividades de Inversion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</si>
  <si>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</si>
  <si>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</si>
  <si>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</si>
  <si>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</si>
  <si>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</si>
  <si>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</si>
  <si>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Fianciamiento</t>
  </si>
  <si>
    <t>Flujos netos de Efectivo por Actividades de Financiamiento</t>
  </si>
  <si>
    <t>Incremento/Disminucion Neta en el Efectivo y Equivalentes al Efectivo</t>
  </si>
  <si>
    <t>Efectivo y Equivalentes al Efectivo al Inicio del Ejercicio</t>
  </si>
  <si>
    <t>Efectivo y Equivalentes al Efectivo al Final del Ejercicio</t>
  </si>
  <si>
    <t>Nombre del Ente Público</t>
  </si>
  <si>
    <t>Estado de Variación en la Hacienda Pública</t>
  </si>
  <si>
    <t>Del 01-06-2018 al 30-06-2018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</si>
  <si>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</si>
  <si>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</si>
  <si>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</si>
  <si>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</si>
  <si>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Mayo 2018</t>
  </si>
  <si>
    <t>Actualización de la Hacienda Pública/Patrimonio</t>
  </si>
  <si>
    <t>Hacienda Pública / Patrimonio Generado Neto de Mayo 2018</t>
  </si>
  <si>
    <t>Resultados del Ejercicio (Ahorro/Desahorro)</t>
  </si>
  <si>
    <t>Exceso o Insuficiencia en la Actualización de la Hacienda Pública / Patrimonio Neto de Mayo 2018</t>
  </si>
  <si>
    <t>Resultado por Tenencia de Activos no Monetarios</t>
  </si>
  <si>
    <t>Hacienda Pública / Patrimonio Neto Final de Mayo 2018</t>
  </si>
  <si>
    <t>Cambios en la Hacienda Pública / Patrimonio Contribuido Neto de Junio 2018</t>
  </si>
  <si>
    <t>Variaciones de la Hacienda Pública / Patrimonio Generado Neto de Junio 2018</t>
  </si>
  <si>
    <t>Cambios en el Exceso o Insuficiencia en la Actualización de la Hacienda Pública / Patrimonio Neto de Junio 2018</t>
  </si>
  <si>
    <t>Hacienda Pública / Patrimonio Neto Final de Junio 2018</t>
  </si>
  <si>
    <t>DEL 01 DE JUNIO AL 30 DE JUNIO DE 2018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</si>
</sst>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3" formatCode="_-* #,##0.00_-;\-* #,##0.00_-;_-* &quot;-&quot;??_-;_-@_-"/>
    <numFmt numFmtId="164" formatCode="_-* #,##0.0_-;\-* #,##0.0_-;_-* &quot;-&quot;??_-;_-@_-"/>
    <numFmt numFmtId="165" formatCode="\$#,##0.00"/>
    <numFmt numFmtId="166" formatCode="\$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0"/>
      <color indexed="8"/>
      <name val="MS Sans Serif"/>
      <family val="2"/>
    </font>
    <font>
      <sz val="8"/>
      <color indexed="8"/>
      <name val="Century Gothic"/>
      <family val="2"/>
    </font>
    <font>
      <b/>
      <sz val="8"/>
      <color indexed="62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9"/>
      <name val="Century Gothic"/>
      <family val="2"/>
    </font>
    <font>
      <sz val="8"/>
      <color theme="1"/>
      <name val="Calibri"/>
      <family val="2"/>
      <scheme val="minor"/>
    </font>
    <font>
      <i/>
      <u/>
      <sz val="8"/>
      <color theme="1"/>
      <name val="Century Gothic"/>
      <family val="2"/>
    </font>
    <font>
      <sz val="8"/>
      <name val="Century Gothic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9.5"/>
      <color theme="0" tint="-0.499984740745262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vertAlign val="superscript"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Times New Roman"/>
      <family val="1"/>
    </font>
    <font>
      <b/>
      <sz val="9.5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3" fillId="0" borderId="0"/>
  </cellStyleXfs>
  <cellXfs count="162">
    <xf numFmtId="0" fontId="0" fillId="0" borderId="0" xfId="0"/>
    <xf numFmtId="0" fontId="4" fillId="2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6" fillId="4" borderId="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right" wrapText="1"/>
    </xf>
    <xf numFmtId="0" fontId="6" fillId="4" borderId="9" xfId="0" applyFont="1" applyFill="1" applyBorder="1" applyAlignment="1">
      <alignment horizontal="left" wrapText="1"/>
    </xf>
    <xf numFmtId="43" fontId="6" fillId="4" borderId="9" xfId="1" applyNumberFormat="1" applyFont="1" applyFill="1" applyBorder="1" applyAlignment="1">
      <alignment horizontal="right" wrapText="1"/>
    </xf>
    <xf numFmtId="43" fontId="6" fillId="4" borderId="9" xfId="1" applyFont="1" applyFill="1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3" fontId="7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43" fontId="7" fillId="0" borderId="0" xfId="0" applyNumberFormat="1" applyFont="1" applyBorder="1" applyAlignment="1">
      <alignment horizontal="right"/>
    </xf>
    <xf numFmtId="43" fontId="0" fillId="0" borderId="0" xfId="0" applyNumberFormat="1"/>
    <xf numFmtId="0" fontId="8" fillId="5" borderId="7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43" fontId="8" fillId="5" borderId="10" xfId="0" applyNumberFormat="1" applyFont="1" applyFill="1" applyBorder="1" applyAlignment="1">
      <alignment horizontal="right"/>
    </xf>
    <xf numFmtId="43" fontId="8" fillId="5" borderId="10" xfId="1" applyFont="1" applyFill="1" applyBorder="1" applyAlignment="1">
      <alignment horizontal="right"/>
    </xf>
    <xf numFmtId="43" fontId="9" fillId="0" borderId="0" xfId="1" applyFont="1"/>
    <xf numFmtId="43" fontId="0" fillId="0" borderId="0" xfId="1" applyFont="1"/>
    <xf numFmtId="4" fontId="0" fillId="0" borderId="0" xfId="0" applyNumberFormat="1"/>
    <xf numFmtId="0" fontId="10" fillId="0" borderId="0" xfId="0" applyFont="1" applyBorder="1" applyAlignment="1">
      <alignment horizontal="left" vertical="center"/>
    </xf>
    <xf numFmtId="0" fontId="9" fillId="0" borderId="0" xfId="0" applyFont="1"/>
    <xf numFmtId="0" fontId="0" fillId="3" borderId="0" xfId="0" applyFill="1"/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43" fontId="9" fillId="0" borderId="0" xfId="1" applyNumberFormat="1" applyFont="1"/>
    <xf numFmtId="43" fontId="8" fillId="5" borderId="10" xfId="1" applyNumberFormat="1" applyFont="1" applyFill="1" applyBorder="1" applyAlignment="1">
      <alignment horizontal="right"/>
    </xf>
    <xf numFmtId="0" fontId="6" fillId="4" borderId="9" xfId="0" applyFont="1" applyFill="1" applyBorder="1" applyAlignment="1">
      <alignment wrapText="1"/>
    </xf>
    <xf numFmtId="43" fontId="6" fillId="4" borderId="9" xfId="1" applyNumberFormat="1" applyFont="1" applyFill="1" applyBorder="1" applyAlignment="1">
      <alignment wrapText="1"/>
    </xf>
    <xf numFmtId="0" fontId="6" fillId="4" borderId="9" xfId="0" applyFont="1" applyFill="1" applyBorder="1" applyAlignment="1"/>
    <xf numFmtId="164" fontId="0" fillId="0" borderId="0" xfId="0" applyNumberFormat="1"/>
    <xf numFmtId="0" fontId="6" fillId="4" borderId="13" xfId="0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right"/>
    </xf>
    <xf numFmtId="43" fontId="11" fillId="0" borderId="9" xfId="1" applyFont="1" applyFill="1" applyBorder="1" applyAlignment="1">
      <alignment horizontal="right"/>
    </xf>
    <xf numFmtId="43" fontId="7" fillId="0" borderId="9" xfId="1" applyFont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3" fontId="6" fillId="0" borderId="9" xfId="1" applyFont="1" applyFill="1" applyBorder="1" applyAlignment="1">
      <alignment horizontal="right"/>
    </xf>
    <xf numFmtId="43" fontId="2" fillId="0" borderId="9" xfId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9" fillId="0" borderId="0" xfId="1" applyNumberFormat="1" applyFont="1"/>
    <xf numFmtId="4" fontId="8" fillId="5" borderId="10" xfId="0" applyNumberFormat="1" applyFont="1" applyFill="1" applyBorder="1" applyAlignment="1">
      <alignment horizontal="right"/>
    </xf>
    <xf numFmtId="0" fontId="6" fillId="4" borderId="11" xfId="0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center"/>
    </xf>
    <xf numFmtId="43" fontId="2" fillId="4" borderId="9" xfId="0" applyNumberFormat="1" applyFont="1" applyFill="1" applyBorder="1" applyAlignment="1">
      <alignment horizontal="right"/>
    </xf>
    <xf numFmtId="0" fontId="6" fillId="4" borderId="12" xfId="0" applyFont="1" applyFill="1" applyBorder="1" applyAlignment="1">
      <alignment wrapText="1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3" fillId="0" borderId="0" xfId="3" applyFill="1" applyBorder="1" applyAlignment="1">
      <alignment horizontal="left" vertical="top"/>
    </xf>
    <xf numFmtId="0" fontId="13" fillId="6" borderId="0" xfId="3" applyFill="1" applyBorder="1" applyAlignment="1">
      <alignment horizontal="left" vertical="top"/>
    </xf>
    <xf numFmtId="0" fontId="13" fillId="0" borderId="0" xfId="3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right" vertical="top" wrapText="1" indent="2"/>
    </xf>
    <xf numFmtId="0" fontId="17" fillId="0" borderId="0" xfId="3" applyFont="1" applyFill="1" applyBorder="1" applyAlignment="1">
      <alignment horizontal="right" vertical="top" wrapText="1" indent="2"/>
    </xf>
    <xf numFmtId="0" fontId="18" fillId="0" borderId="0" xfId="3" applyFont="1" applyFill="1" applyBorder="1" applyAlignment="1">
      <alignment vertical="top" wrapText="1"/>
    </xf>
    <xf numFmtId="165" fontId="19" fillId="0" borderId="0" xfId="3" applyNumberFormat="1" applyFont="1" applyFill="1" applyBorder="1" applyAlignment="1">
      <alignment vertical="top" shrinkToFit="1"/>
    </xf>
    <xf numFmtId="165" fontId="19" fillId="0" borderId="0" xfId="3" applyNumberFormat="1" applyFont="1" applyFill="1" applyBorder="1" applyAlignment="1">
      <alignment horizontal="right" vertical="top" indent="5" shrinkToFit="1"/>
    </xf>
    <xf numFmtId="0" fontId="16" fillId="0" borderId="0" xfId="3" applyFont="1" applyFill="1" applyBorder="1" applyAlignment="1">
      <alignment horizontal="left" vertical="top" wrapText="1"/>
    </xf>
    <xf numFmtId="165" fontId="19" fillId="0" borderId="0" xfId="3" applyNumberFormat="1" applyFont="1" applyFill="1" applyBorder="1" applyAlignment="1">
      <alignment horizontal="right" vertical="top" shrinkToFit="1"/>
    </xf>
    <xf numFmtId="165" fontId="19" fillId="0" borderId="0" xfId="3" applyNumberFormat="1" applyFont="1" applyFill="1" applyBorder="1" applyAlignment="1">
      <alignment horizontal="left" vertical="top" indent="5" shrinkToFit="1"/>
    </xf>
    <xf numFmtId="166" fontId="19" fillId="0" borderId="0" xfId="3" applyNumberFormat="1" applyFont="1" applyFill="1" applyBorder="1" applyAlignment="1">
      <alignment vertical="top" shrinkToFit="1"/>
    </xf>
    <xf numFmtId="166" fontId="19" fillId="0" borderId="0" xfId="3" applyNumberFormat="1" applyFont="1" applyFill="1" applyBorder="1" applyAlignment="1">
      <alignment horizontal="right" vertical="top" indent="5" shrinkToFit="1"/>
    </xf>
    <xf numFmtId="166" fontId="19" fillId="0" borderId="0" xfId="3" applyNumberFormat="1" applyFont="1" applyFill="1" applyBorder="1" applyAlignment="1">
      <alignment horizontal="right" vertical="top" shrinkToFit="1"/>
    </xf>
    <xf numFmtId="0" fontId="17" fillId="0" borderId="0" xfId="3" applyFont="1" applyFill="1" applyBorder="1" applyAlignment="1">
      <alignment horizontal="left" vertical="top" wrapText="1"/>
    </xf>
    <xf numFmtId="165" fontId="19" fillId="0" borderId="0" xfId="3" applyNumberFormat="1" applyFont="1" applyFill="1" applyBorder="1" applyAlignment="1">
      <alignment horizontal="right" vertical="center" indent="5" shrinkToFit="1"/>
    </xf>
    <xf numFmtId="165" fontId="19" fillId="0" borderId="0" xfId="3" applyNumberFormat="1" applyFont="1" applyFill="1" applyBorder="1" applyAlignment="1">
      <alignment horizontal="right" vertical="center" shrinkToFit="1"/>
    </xf>
    <xf numFmtId="165" fontId="19" fillId="0" borderId="0" xfId="3" applyNumberFormat="1" applyFont="1" applyFill="1" applyBorder="1" applyAlignment="1">
      <alignment horizontal="left" vertical="top" indent="6" shrinkToFit="1"/>
    </xf>
    <xf numFmtId="165" fontId="19" fillId="0" borderId="0" xfId="3" applyNumberFormat="1" applyFont="1" applyFill="1" applyBorder="1" applyAlignment="1">
      <alignment vertical="top" wrapText="1"/>
    </xf>
    <xf numFmtId="0" fontId="19" fillId="0" borderId="0" xfId="3" applyFont="1" applyFill="1" applyBorder="1" applyAlignment="1">
      <alignment horizontal="left" vertical="top"/>
    </xf>
    <xf numFmtId="0" fontId="19" fillId="0" borderId="0" xfId="3" applyFont="1" applyFill="1" applyBorder="1" applyAlignment="1">
      <alignment horizontal="right" vertical="top"/>
    </xf>
    <xf numFmtId="0" fontId="19" fillId="0" borderId="0" xfId="3" applyFont="1" applyFill="1" applyBorder="1" applyAlignment="1">
      <alignment vertical="top" wrapText="1"/>
    </xf>
    <xf numFmtId="8" fontId="0" fillId="0" borderId="0" xfId="0" applyNumberFormat="1"/>
    <xf numFmtId="0" fontId="0" fillId="0" borderId="0" xfId="0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2" fillId="0" borderId="0" xfId="0" applyFont="1"/>
    <xf numFmtId="0" fontId="23" fillId="2" borderId="9" xfId="0" applyFont="1" applyFill="1" applyBorder="1" applyAlignment="1">
      <alignment horizontal="justify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3" fontId="23" fillId="0" borderId="9" xfId="1" applyFont="1" applyBorder="1" applyAlignment="1">
      <alignment horizontal="center" vertical="center" wrapText="1"/>
    </xf>
    <xf numFmtId="43" fontId="23" fillId="8" borderId="9" xfId="1" applyFont="1" applyFill="1" applyBorder="1" applyAlignment="1">
      <alignment horizontal="center" vertical="center" wrapText="1"/>
    </xf>
    <xf numFmtId="43" fontId="23" fillId="8" borderId="9" xfId="1" applyFont="1" applyFill="1" applyBorder="1" applyAlignment="1">
      <alignment horizontal="center" vertical="center"/>
    </xf>
    <xf numFmtId="43" fontId="23" fillId="0" borderId="9" xfId="1" applyFont="1" applyBorder="1" applyAlignment="1">
      <alignment horizontal="center" vertical="center"/>
    </xf>
    <xf numFmtId="0" fontId="22" fillId="2" borderId="9" xfId="0" applyFont="1" applyFill="1" applyBorder="1" applyAlignment="1">
      <alignment horizontal="justify" vertical="center"/>
    </xf>
    <xf numFmtId="43" fontId="22" fillId="0" borderId="9" xfId="1" applyFont="1" applyBorder="1" applyAlignment="1">
      <alignment horizontal="center" vertical="center" wrapText="1"/>
    </xf>
    <xf numFmtId="43" fontId="22" fillId="8" borderId="9" xfId="1" applyFont="1" applyFill="1" applyBorder="1" applyAlignment="1">
      <alignment horizontal="center" vertical="center" wrapText="1"/>
    </xf>
    <xf numFmtId="43" fontId="22" fillId="8" borderId="9" xfId="1" applyFont="1" applyFill="1" applyBorder="1" applyAlignment="1">
      <alignment horizontal="center" vertical="center"/>
    </xf>
    <xf numFmtId="43" fontId="23" fillId="0" borderId="9" xfId="1" applyFont="1" applyBorder="1" applyAlignment="1">
      <alignment horizontal="justify" vertical="center" wrapText="1"/>
    </xf>
    <xf numFmtId="43" fontId="23" fillId="0" borderId="9" xfId="1" applyFont="1" applyBorder="1" applyAlignment="1">
      <alignment horizontal="justify" vertical="center"/>
    </xf>
    <xf numFmtId="43" fontId="22" fillId="0" borderId="9" xfId="1" applyFont="1" applyBorder="1" applyAlignment="1">
      <alignment horizontal="center" vertical="center"/>
    </xf>
    <xf numFmtId="0" fontId="23" fillId="0" borderId="9" xfId="0" applyFont="1" applyBorder="1" applyAlignment="1">
      <alignment horizontal="justify" vertical="center"/>
    </xf>
    <xf numFmtId="0" fontId="22" fillId="0" borderId="9" xfId="0" applyFont="1" applyBorder="1" applyAlignment="1">
      <alignment horizontal="justify" vertical="center"/>
    </xf>
    <xf numFmtId="0" fontId="23" fillId="0" borderId="9" xfId="0" applyFont="1" applyBorder="1" applyAlignment="1">
      <alignment horizontal="left" vertical="center"/>
    </xf>
    <xf numFmtId="0" fontId="0" fillId="0" borderId="9" xfId="0" applyBorder="1"/>
    <xf numFmtId="8" fontId="0" fillId="0" borderId="9" xfId="0" applyNumberFormat="1" applyBorder="1"/>
    <xf numFmtId="0" fontId="0" fillId="0" borderId="9" xfId="0" applyBorder="1" applyAlignment="1">
      <alignment horizontal="center" vertical="center"/>
    </xf>
    <xf numFmtId="0" fontId="12" fillId="8" borderId="9" xfId="0" applyFont="1" applyFill="1" applyBorder="1" applyAlignment="1">
      <alignment horizontal="center"/>
    </xf>
    <xf numFmtId="0" fontId="25" fillId="0" borderId="0" xfId="3" applyFont="1" applyFill="1" applyBorder="1" applyAlignment="1">
      <alignment horizontal="left" vertical="top"/>
    </xf>
    <xf numFmtId="0" fontId="13" fillId="0" borderId="9" xfId="3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right" vertical="top" wrapText="1" indent="2"/>
    </xf>
    <xf numFmtId="0" fontId="13" fillId="0" borderId="9" xfId="3" applyFill="1" applyBorder="1" applyAlignment="1">
      <alignment horizontal="left" vertical="top"/>
    </xf>
    <xf numFmtId="0" fontId="18" fillId="0" borderId="9" xfId="3" applyFont="1" applyFill="1" applyBorder="1" applyAlignment="1">
      <alignment vertical="top" wrapText="1"/>
    </xf>
    <xf numFmtId="165" fontId="19" fillId="0" borderId="9" xfId="3" applyNumberFormat="1" applyFont="1" applyFill="1" applyBorder="1" applyAlignment="1">
      <alignment vertical="top" shrinkToFit="1"/>
    </xf>
    <xf numFmtId="0" fontId="20" fillId="0" borderId="9" xfId="3" applyFont="1" applyFill="1" applyBorder="1" applyAlignment="1">
      <alignment vertical="top" wrapText="1"/>
    </xf>
    <xf numFmtId="165" fontId="19" fillId="0" borderId="9" xfId="3" applyNumberFormat="1" applyFont="1" applyFill="1" applyBorder="1" applyAlignment="1">
      <alignment horizontal="right" vertical="top" indent="5" shrinkToFit="1"/>
    </xf>
    <xf numFmtId="0" fontId="16" fillId="0" borderId="9" xfId="3" applyFont="1" applyFill="1" applyBorder="1" applyAlignment="1">
      <alignment horizontal="left" vertical="top" wrapText="1"/>
    </xf>
    <xf numFmtId="165" fontId="19" fillId="0" borderId="9" xfId="3" applyNumberFormat="1" applyFont="1" applyFill="1" applyBorder="1" applyAlignment="1">
      <alignment horizontal="right" vertical="top" shrinkToFit="1"/>
    </xf>
    <xf numFmtId="165" fontId="19" fillId="0" borderId="9" xfId="3" applyNumberFormat="1" applyFont="1" applyFill="1" applyBorder="1" applyAlignment="1">
      <alignment horizontal="left" vertical="top" indent="5" shrinkToFit="1"/>
    </xf>
    <xf numFmtId="166" fontId="19" fillId="0" borderId="9" xfId="3" applyNumberFormat="1" applyFont="1" applyFill="1" applyBorder="1" applyAlignment="1">
      <alignment vertical="top" shrinkToFit="1"/>
    </xf>
    <xf numFmtId="166" fontId="19" fillId="0" borderId="9" xfId="3" applyNumberFormat="1" applyFont="1" applyFill="1" applyBorder="1" applyAlignment="1">
      <alignment horizontal="right" vertical="top" indent="5" shrinkToFit="1"/>
    </xf>
    <xf numFmtId="166" fontId="19" fillId="0" borderId="9" xfId="3" applyNumberFormat="1" applyFont="1" applyFill="1" applyBorder="1" applyAlignment="1">
      <alignment horizontal="right" vertical="top" shrinkToFit="1"/>
    </xf>
    <xf numFmtId="0" fontId="17" fillId="0" borderId="9" xfId="3" applyFont="1" applyFill="1" applyBorder="1" applyAlignment="1">
      <alignment horizontal="left" vertical="top" wrapText="1"/>
    </xf>
    <xf numFmtId="165" fontId="19" fillId="0" borderId="9" xfId="3" applyNumberFormat="1" applyFont="1" applyFill="1" applyBorder="1" applyAlignment="1">
      <alignment horizontal="right" vertical="center" indent="5" shrinkToFit="1"/>
    </xf>
    <xf numFmtId="165" fontId="19" fillId="0" borderId="9" xfId="3" applyNumberFormat="1" applyFont="1" applyFill="1" applyBorder="1" applyAlignment="1">
      <alignment horizontal="right" vertical="center" shrinkToFit="1"/>
    </xf>
    <xf numFmtId="4" fontId="19" fillId="0" borderId="9" xfId="3" applyNumberFormat="1" applyFont="1" applyFill="1" applyBorder="1" applyAlignment="1">
      <alignment horizontal="right" vertical="top" shrinkToFit="1"/>
    </xf>
    <xf numFmtId="165" fontId="19" fillId="0" borderId="9" xfId="3" applyNumberFormat="1" applyFont="1" applyFill="1" applyBorder="1" applyAlignment="1">
      <alignment horizontal="left" vertical="top" indent="6" shrinkToFit="1"/>
    </xf>
    <xf numFmtId="165" fontId="19" fillId="0" borderId="9" xfId="3" applyNumberFormat="1" applyFont="1" applyFill="1" applyBorder="1" applyAlignment="1">
      <alignment vertical="top" wrapText="1"/>
    </xf>
    <xf numFmtId="0" fontId="23" fillId="9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7" borderId="9" xfId="3" applyFont="1" applyFill="1" applyBorder="1" applyAlignment="1">
      <alignment horizontal="left" vertical="top" wrapText="1" indent="22"/>
    </xf>
    <xf numFmtId="0" fontId="16" fillId="7" borderId="9" xfId="3" applyFont="1" applyFill="1" applyBorder="1" applyAlignment="1">
      <alignment horizontal="left" vertical="top" wrapText="1" indent="22"/>
    </xf>
    <xf numFmtId="0" fontId="24" fillId="0" borderId="0" xfId="3" applyFont="1" applyFill="1" applyBorder="1" applyAlignment="1">
      <alignment horizontal="center" vertical="top"/>
    </xf>
    <xf numFmtId="0" fontId="26" fillId="0" borderId="0" xfId="3" applyFont="1" applyFill="1" applyBorder="1" applyAlignment="1">
      <alignment horizontal="center" vertical="top"/>
    </xf>
    <xf numFmtId="0" fontId="17" fillId="0" borderId="0" xfId="3" applyFont="1" applyFill="1" applyBorder="1" applyAlignment="1">
      <alignment horizontal="center" vertical="top"/>
    </xf>
    <xf numFmtId="0" fontId="14" fillId="0" borderId="0" xfId="3" applyFont="1" applyFill="1" applyBorder="1" applyAlignment="1">
      <alignment horizontal="center" vertical="top"/>
    </xf>
    <xf numFmtId="0" fontId="16" fillId="7" borderId="0" xfId="3" applyFont="1" applyFill="1" applyBorder="1" applyAlignment="1">
      <alignment horizontal="left" vertical="top" wrapText="1" indent="22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2" fillId="8" borderId="9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Millares" xfId="1" builtinId="3"/>
    <cellStyle name="Normal" xfId="0" builtinId="0"/>
    <cellStyle name="Normal 2" xfId="3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95248</xdr:colOff>
      <xdr:row>5</xdr:row>
      <xdr:rowOff>83344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238125"/>
          <a:ext cx="1023936" cy="98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752475</xdr:colOff>
      <xdr:row>5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57150" y="3810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57150</xdr:colOff>
      <xdr:row>5</xdr:row>
      <xdr:rowOff>16740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142875"/>
          <a:ext cx="819150" cy="673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</xdr:col>
      <xdr:colOff>172941</xdr:colOff>
      <xdr:row>5</xdr:row>
      <xdr:rowOff>38100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123825"/>
          <a:ext cx="868266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1</xdr:col>
      <xdr:colOff>447675</xdr:colOff>
      <xdr:row>5</xdr:row>
      <xdr:rowOff>18427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152400"/>
          <a:ext cx="809625" cy="666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85725</xdr:colOff>
      <xdr:row>5</xdr:row>
      <xdr:rowOff>40250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142875"/>
          <a:ext cx="847725" cy="69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1057275</xdr:colOff>
      <xdr:row>4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1057275</xdr:colOff>
      <xdr:row>4</xdr:row>
      <xdr:rowOff>117409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9525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295275</xdr:colOff>
      <xdr:row>4</xdr:row>
      <xdr:rowOff>174559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66675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1057275</xdr:colOff>
      <xdr:row>3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152400</xdr:rowOff>
    </xdr:from>
    <xdr:to>
      <xdr:col>0</xdr:col>
      <xdr:colOff>1368904</xdr:colOff>
      <xdr:row>4</xdr:row>
      <xdr:rowOff>104774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257175" y="152400"/>
          <a:ext cx="1111729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1057275</xdr:colOff>
      <xdr:row>4</xdr:row>
      <xdr:rowOff>31684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581025</xdr:colOff>
      <xdr:row>54</xdr:row>
      <xdr:rowOff>152400</xdr:rowOff>
    </xdr:from>
    <xdr:to>
      <xdr:col>0</xdr:col>
      <xdr:colOff>1638300</xdr:colOff>
      <xdr:row>59</xdr:row>
      <xdr:rowOff>136459</xdr:rowOff>
    </xdr:to>
    <xdr:pic>
      <xdr:nvPicPr>
        <xdr:cNvPr id="3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581025" y="8782050"/>
          <a:ext cx="1057275" cy="907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148898</xdr:rowOff>
    </xdr:from>
    <xdr:to>
      <xdr:col>1</xdr:col>
      <xdr:colOff>1085850</xdr:colOff>
      <xdr:row>5</xdr:row>
      <xdr:rowOff>69783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504825" y="148898"/>
          <a:ext cx="876300" cy="72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295275</xdr:colOff>
      <xdr:row>5</xdr:row>
      <xdr:rowOff>88834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1905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esktop/Resp.Tere/Documents/ADMON%202015-2018/3.-2018/Estados%20Financieros/6.-Junio/Para%20imprimir%20SISTEMA/cambios%20para%20editar%20con%20firmas%20OK%20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1 (2)"/>
      <sheetName val="Hoja1"/>
    </sheetNames>
    <sheetDataSet>
      <sheetData sheetId="0"/>
      <sheetData sheetId="1">
        <row r="14">
          <cell r="B14">
            <v>0</v>
          </cell>
          <cell r="D14">
            <v>651515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48"/>
  <sheetViews>
    <sheetView tabSelected="1" zoomScale="80" zoomScaleNormal="80" zoomScaleSheetLayoutView="50" workbookViewId="0">
      <selection activeCell="B6" sqref="B6"/>
    </sheetView>
  </sheetViews>
  <sheetFormatPr baseColWidth="10" defaultRowHeight="15" x14ac:dyDescent="0.25"/>
  <cols>
    <col min="1" max="1" width="14" customWidth="1"/>
    <col min="2" max="2" width="14" style="80" customWidth="1"/>
    <col min="3" max="3" width="26.140625" style="80" customWidth="1"/>
    <col min="4" max="4" width="27.28515625" style="80" customWidth="1"/>
    <col min="5" max="5" width="29" style="80" customWidth="1"/>
    <col min="6" max="6" width="19.140625" style="80" customWidth="1"/>
    <col min="7" max="7" width="17.85546875" style="80" bestFit="1" customWidth="1"/>
  </cols>
  <sheetData>
    <row r="3" spans="2:7" x14ac:dyDescent="0.25">
      <c r="B3" s="122" t="s">
        <v>358</v>
      </c>
      <c r="C3" s="122"/>
      <c r="D3" s="122"/>
      <c r="E3" s="122"/>
      <c r="F3" s="122"/>
      <c r="G3" s="122"/>
    </row>
    <row r="4" spans="2:7" x14ac:dyDescent="0.25">
      <c r="B4" s="122" t="s">
        <v>359</v>
      </c>
      <c r="C4" s="122"/>
      <c r="D4" s="122"/>
      <c r="E4" s="122"/>
      <c r="F4" s="122"/>
      <c r="G4" s="122"/>
    </row>
    <row r="5" spans="2:7" x14ac:dyDescent="0.25">
      <c r="B5" s="122" t="s">
        <v>360</v>
      </c>
      <c r="C5" s="122"/>
      <c r="D5" s="122"/>
      <c r="E5" s="122"/>
      <c r="F5" s="122"/>
      <c r="G5" s="122"/>
    </row>
    <row r="6" spans="2:7" ht="63.75" x14ac:dyDescent="0.25">
      <c r="B6" s="77" t="s">
        <v>62</v>
      </c>
      <c r="C6" s="78" t="s">
        <v>179</v>
      </c>
      <c r="D6" s="78" t="s">
        <v>361</v>
      </c>
      <c r="E6" s="78" t="s">
        <v>362</v>
      </c>
      <c r="F6" s="78" t="s">
        <v>363</v>
      </c>
      <c r="G6" s="79" t="s">
        <v>364</v>
      </c>
    </row>
    <row r="7" spans="2:7" x14ac:dyDescent="0.25">
      <c r="B7" s="81"/>
      <c r="C7" s="82"/>
      <c r="D7" s="82"/>
      <c r="E7" s="82"/>
      <c r="F7" s="83"/>
      <c r="G7" s="83"/>
    </row>
    <row r="8" spans="2:7" ht="25.5" x14ac:dyDescent="0.25">
      <c r="B8" s="81" t="s">
        <v>365</v>
      </c>
      <c r="C8" s="84">
        <f>SUM(C9:C11)</f>
        <v>482700929.62</v>
      </c>
      <c r="D8" s="85"/>
      <c r="E8" s="85"/>
      <c r="F8" s="86"/>
      <c r="G8" s="87">
        <f>SUM(C8)</f>
        <v>482700929.62</v>
      </c>
    </row>
    <row r="9" spans="2:7" x14ac:dyDescent="0.25">
      <c r="B9" s="88" t="s">
        <v>180</v>
      </c>
      <c r="C9" s="89">
        <v>1160792.51</v>
      </c>
      <c r="D9" s="90"/>
      <c r="E9" s="90"/>
      <c r="F9" s="91"/>
      <c r="G9" s="87">
        <f t="shared" ref="G9:G11" si="0">SUM(C9)</f>
        <v>1160792.51</v>
      </c>
    </row>
    <row r="10" spans="2:7" x14ac:dyDescent="0.25">
      <c r="B10" s="88" t="s">
        <v>181</v>
      </c>
      <c r="C10" s="89">
        <v>481540137.11000001</v>
      </c>
      <c r="D10" s="90"/>
      <c r="E10" s="90"/>
      <c r="F10" s="91"/>
      <c r="G10" s="87">
        <f t="shared" si="0"/>
        <v>481540137.11000001</v>
      </c>
    </row>
    <row r="11" spans="2:7" x14ac:dyDescent="0.25">
      <c r="B11" s="88" t="s">
        <v>366</v>
      </c>
      <c r="C11" s="89">
        <v>0</v>
      </c>
      <c r="D11" s="90"/>
      <c r="E11" s="90"/>
      <c r="F11" s="91"/>
      <c r="G11" s="87">
        <f t="shared" si="0"/>
        <v>0</v>
      </c>
    </row>
    <row r="12" spans="2:7" x14ac:dyDescent="0.25">
      <c r="B12" s="81"/>
      <c r="C12" s="92"/>
      <c r="D12" s="92"/>
      <c r="E12" s="92"/>
      <c r="F12" s="93"/>
      <c r="G12" s="93"/>
    </row>
    <row r="13" spans="2:7" ht="25.5" x14ac:dyDescent="0.25">
      <c r="B13" s="81" t="s">
        <v>367</v>
      </c>
      <c r="C13" s="85"/>
      <c r="D13" s="84">
        <f>SUM(D15:D18)</f>
        <v>2224536834.52</v>
      </c>
      <c r="E13" s="84">
        <f>E14</f>
        <v>251905402.66</v>
      </c>
      <c r="F13" s="86"/>
      <c r="G13" s="87">
        <f>D13+E13</f>
        <v>2476442237.1799998</v>
      </c>
    </row>
    <row r="14" spans="2:7" x14ac:dyDescent="0.25">
      <c r="B14" s="88" t="s">
        <v>368</v>
      </c>
      <c r="C14" s="90"/>
      <c r="D14" s="90"/>
      <c r="E14" s="89">
        <v>251905402.66</v>
      </c>
      <c r="F14" s="91"/>
      <c r="G14" s="94">
        <f>E14</f>
        <v>251905402.66</v>
      </c>
    </row>
    <row r="15" spans="2:7" x14ac:dyDescent="0.25">
      <c r="B15" s="88" t="s">
        <v>214</v>
      </c>
      <c r="C15" s="90"/>
      <c r="D15" s="89">
        <v>2221549521.8200002</v>
      </c>
      <c r="E15" s="90"/>
      <c r="F15" s="91"/>
      <c r="G15" s="94">
        <f>D15</f>
        <v>2221549521.8200002</v>
      </c>
    </row>
    <row r="16" spans="2:7" x14ac:dyDescent="0.25">
      <c r="B16" s="88" t="s">
        <v>186</v>
      </c>
      <c r="C16" s="90"/>
      <c r="D16" s="89">
        <v>2987312.7</v>
      </c>
      <c r="E16" s="90"/>
      <c r="F16" s="91"/>
      <c r="G16" s="94">
        <f t="shared" ref="G16:G18" si="1">D16</f>
        <v>2987312.7</v>
      </c>
    </row>
    <row r="17" spans="2:7" x14ac:dyDescent="0.25">
      <c r="B17" s="88" t="s">
        <v>187</v>
      </c>
      <c r="C17" s="90"/>
      <c r="D17" s="89">
        <v>0</v>
      </c>
      <c r="E17" s="90"/>
      <c r="F17" s="91"/>
      <c r="G17" s="94">
        <f t="shared" si="1"/>
        <v>0</v>
      </c>
    </row>
    <row r="18" spans="2:7" x14ac:dyDescent="0.25">
      <c r="B18" s="88" t="s">
        <v>188</v>
      </c>
      <c r="C18" s="90"/>
      <c r="D18" s="89">
        <v>0</v>
      </c>
      <c r="E18" s="90"/>
      <c r="F18" s="91"/>
      <c r="G18" s="94">
        <f t="shared" si="1"/>
        <v>0</v>
      </c>
    </row>
    <row r="19" spans="2:7" x14ac:dyDescent="0.25">
      <c r="B19" s="81"/>
      <c r="C19" s="92"/>
      <c r="D19" s="92"/>
      <c r="E19" s="92"/>
      <c r="F19" s="93"/>
      <c r="G19" s="93"/>
    </row>
    <row r="20" spans="2:7" ht="25.5" x14ac:dyDescent="0.25">
      <c r="B20" s="95" t="s">
        <v>369</v>
      </c>
      <c r="C20" s="85"/>
      <c r="D20" s="85"/>
      <c r="E20" s="85"/>
      <c r="F20" s="87">
        <f>F21+F22</f>
        <v>0</v>
      </c>
      <c r="G20" s="87">
        <f>F20</f>
        <v>0</v>
      </c>
    </row>
    <row r="21" spans="2:7" x14ac:dyDescent="0.25">
      <c r="B21" s="96" t="s">
        <v>191</v>
      </c>
      <c r="C21" s="90"/>
      <c r="D21" s="90"/>
      <c r="E21" s="90"/>
      <c r="F21" s="94">
        <v>0</v>
      </c>
      <c r="G21" s="87">
        <f t="shared" ref="G21:G22" si="2">F21</f>
        <v>0</v>
      </c>
    </row>
    <row r="22" spans="2:7" x14ac:dyDescent="0.25">
      <c r="B22" s="96" t="s">
        <v>370</v>
      </c>
      <c r="C22" s="90"/>
      <c r="D22" s="90"/>
      <c r="E22" s="90"/>
      <c r="F22" s="94">
        <v>0</v>
      </c>
      <c r="G22" s="87">
        <f t="shared" si="2"/>
        <v>0</v>
      </c>
    </row>
    <row r="23" spans="2:7" x14ac:dyDescent="0.25">
      <c r="B23" s="95"/>
      <c r="C23" s="92"/>
      <c r="D23" s="92"/>
      <c r="E23" s="92"/>
      <c r="F23" s="93"/>
      <c r="G23" s="93"/>
    </row>
    <row r="24" spans="2:7" x14ac:dyDescent="0.25">
      <c r="B24" s="97" t="s">
        <v>371</v>
      </c>
      <c r="C24" s="84">
        <f>C8</f>
        <v>482700929.62</v>
      </c>
      <c r="D24" s="84">
        <f>D13</f>
        <v>2224536834.52</v>
      </c>
      <c r="E24" s="84">
        <f>E13</f>
        <v>251905402.66</v>
      </c>
      <c r="F24" s="87">
        <f>F20</f>
        <v>0</v>
      </c>
      <c r="G24" s="87">
        <f>SUM(C24:F24)</f>
        <v>2959143166.7999997</v>
      </c>
    </row>
    <row r="25" spans="2:7" x14ac:dyDescent="0.25">
      <c r="B25" s="95"/>
      <c r="C25" s="92"/>
      <c r="D25" s="92"/>
      <c r="E25" s="92"/>
      <c r="F25" s="93"/>
      <c r="G25" s="93"/>
    </row>
    <row r="26" spans="2:7" ht="25.5" x14ac:dyDescent="0.25">
      <c r="B26" s="95" t="s">
        <v>372</v>
      </c>
      <c r="C26" s="84">
        <f>SUM(C27:C29)</f>
        <v>23079657.710000001</v>
      </c>
      <c r="D26" s="85"/>
      <c r="E26" s="85"/>
      <c r="F26" s="86"/>
      <c r="G26" s="87">
        <f>C26</f>
        <v>23079657.710000001</v>
      </c>
    </row>
    <row r="27" spans="2:7" x14ac:dyDescent="0.25">
      <c r="B27" s="96" t="s">
        <v>180</v>
      </c>
      <c r="C27" s="89">
        <v>0</v>
      </c>
      <c r="D27" s="90"/>
      <c r="E27" s="90"/>
      <c r="F27" s="91"/>
      <c r="G27" s="87">
        <f t="shared" ref="G27:G29" si="3">C27</f>
        <v>0</v>
      </c>
    </row>
    <row r="28" spans="2:7" x14ac:dyDescent="0.25">
      <c r="B28" s="96" t="s">
        <v>181</v>
      </c>
      <c r="C28" s="89">
        <v>23079657.710000001</v>
      </c>
      <c r="D28" s="90"/>
      <c r="E28" s="90"/>
      <c r="F28" s="91"/>
      <c r="G28" s="87">
        <f t="shared" si="3"/>
        <v>23079657.710000001</v>
      </c>
    </row>
    <row r="29" spans="2:7" x14ac:dyDescent="0.25">
      <c r="B29" s="96" t="s">
        <v>366</v>
      </c>
      <c r="C29" s="89">
        <v>0</v>
      </c>
      <c r="D29" s="90"/>
      <c r="E29" s="90"/>
      <c r="F29" s="91"/>
      <c r="G29" s="87">
        <f t="shared" si="3"/>
        <v>0</v>
      </c>
    </row>
    <row r="30" spans="2:7" x14ac:dyDescent="0.25">
      <c r="B30" s="95"/>
      <c r="C30" s="92"/>
      <c r="D30" s="92"/>
      <c r="E30" s="92"/>
      <c r="F30" s="93"/>
      <c r="G30" s="93"/>
    </row>
    <row r="31" spans="2:7" ht="25.5" x14ac:dyDescent="0.25">
      <c r="B31" s="95" t="s">
        <v>373</v>
      </c>
      <c r="C31" s="85"/>
      <c r="D31" s="84">
        <f>D33</f>
        <v>-51665349.509999998</v>
      </c>
      <c r="E31" s="84">
        <f>SUM(E32:E36)</f>
        <v>24080332.570000023</v>
      </c>
      <c r="F31" s="86"/>
      <c r="G31" s="87">
        <f>SUM(D31:E31)</f>
        <v>-27585016.939999975</v>
      </c>
    </row>
    <row r="32" spans="2:7" x14ac:dyDescent="0.25">
      <c r="B32" s="96" t="s">
        <v>368</v>
      </c>
      <c r="C32" s="90"/>
      <c r="D32" s="90"/>
      <c r="E32" s="89">
        <v>275985735.23000002</v>
      </c>
      <c r="F32" s="91"/>
      <c r="G32" s="87">
        <f t="shared" ref="G32:G36" si="4">SUM(D32:E32)</f>
        <v>275985735.23000002</v>
      </c>
    </row>
    <row r="33" spans="2:7" x14ac:dyDescent="0.25">
      <c r="B33" s="96" t="s">
        <v>214</v>
      </c>
      <c r="C33" s="90"/>
      <c r="D33" s="89">
        <v>-51665349.509999998</v>
      </c>
      <c r="E33" s="89">
        <f>-E14</f>
        <v>-251905402.66</v>
      </c>
      <c r="F33" s="91"/>
      <c r="G33" s="87">
        <f t="shared" si="4"/>
        <v>-303570752.17000002</v>
      </c>
    </row>
    <row r="34" spans="2:7" x14ac:dyDescent="0.25">
      <c r="B34" s="96" t="s">
        <v>186</v>
      </c>
      <c r="C34" s="90"/>
      <c r="D34" s="90"/>
      <c r="E34" s="89">
        <v>0</v>
      </c>
      <c r="F34" s="91"/>
      <c r="G34" s="87">
        <f t="shared" si="4"/>
        <v>0</v>
      </c>
    </row>
    <row r="35" spans="2:7" x14ac:dyDescent="0.25">
      <c r="B35" s="96" t="s">
        <v>187</v>
      </c>
      <c r="C35" s="90"/>
      <c r="D35" s="90"/>
      <c r="E35" s="89">
        <v>0</v>
      </c>
      <c r="F35" s="91"/>
      <c r="G35" s="87">
        <f t="shared" si="4"/>
        <v>0</v>
      </c>
    </row>
    <row r="36" spans="2:7" x14ac:dyDescent="0.25">
      <c r="B36" s="96" t="s">
        <v>188</v>
      </c>
      <c r="C36" s="90"/>
      <c r="D36" s="90"/>
      <c r="E36" s="89">
        <v>0</v>
      </c>
      <c r="F36" s="91"/>
      <c r="G36" s="87">
        <f t="shared" si="4"/>
        <v>0</v>
      </c>
    </row>
    <row r="37" spans="2:7" x14ac:dyDescent="0.25">
      <c r="B37" s="95"/>
      <c r="C37" s="92"/>
      <c r="D37" s="92"/>
      <c r="E37" s="92"/>
      <c r="F37" s="93"/>
      <c r="G37" s="93"/>
    </row>
    <row r="38" spans="2:7" ht="25.5" x14ac:dyDescent="0.25">
      <c r="B38" s="95" t="s">
        <v>374</v>
      </c>
      <c r="C38" s="85"/>
      <c r="D38" s="85"/>
      <c r="E38" s="85"/>
      <c r="F38" s="87">
        <f>SUM(F39:F40)</f>
        <v>0</v>
      </c>
      <c r="G38" s="87">
        <f>F38</f>
        <v>0</v>
      </c>
    </row>
    <row r="39" spans="2:7" x14ac:dyDescent="0.25">
      <c r="B39" s="96" t="s">
        <v>191</v>
      </c>
      <c r="C39" s="90"/>
      <c r="D39" s="90"/>
      <c r="E39" s="90"/>
      <c r="F39" s="94">
        <v>0</v>
      </c>
      <c r="G39" s="87">
        <f>F39</f>
        <v>0</v>
      </c>
    </row>
    <row r="40" spans="2:7" x14ac:dyDescent="0.25">
      <c r="B40" s="96" t="s">
        <v>370</v>
      </c>
      <c r="C40" s="90"/>
      <c r="D40" s="90"/>
      <c r="E40" s="90"/>
      <c r="F40" s="94">
        <v>0</v>
      </c>
      <c r="G40" s="87">
        <f>F40</f>
        <v>0</v>
      </c>
    </row>
    <row r="41" spans="2:7" x14ac:dyDescent="0.25">
      <c r="B41" s="95"/>
      <c r="C41" s="92"/>
      <c r="D41" s="92"/>
      <c r="E41" s="92"/>
      <c r="F41" s="93"/>
      <c r="G41" s="93"/>
    </row>
    <row r="42" spans="2:7" x14ac:dyDescent="0.25">
      <c r="B42" s="97" t="s">
        <v>375</v>
      </c>
      <c r="C42" s="84">
        <f>C24+C26</f>
        <v>505780587.32999998</v>
      </c>
      <c r="D42" s="84">
        <f>D24+D31</f>
        <v>2172871485.0099998</v>
      </c>
      <c r="E42" s="84">
        <f>E24+E31</f>
        <v>275985735.23000002</v>
      </c>
      <c r="F42" s="87">
        <f>F24+F38</f>
        <v>0</v>
      </c>
      <c r="G42" s="87">
        <f>C42+D42+E42+F42</f>
        <v>2954637807.5699997</v>
      </c>
    </row>
    <row r="47" spans="2:7" x14ac:dyDescent="0.25">
      <c r="D47" s="75"/>
    </row>
    <row r="48" spans="2:7" x14ac:dyDescent="0.25">
      <c r="D48" s="75"/>
    </row>
  </sheetData>
  <mergeCells count="3">
    <mergeCell ref="B3:G3"/>
    <mergeCell ref="B4:G4"/>
    <mergeCell ref="B5:G5"/>
  </mergeCells>
  <pageMargins left="0.7" right="0.7" top="0.75" bottom="0.75" header="0.3" footer="0.3"/>
  <pageSetup scale="8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31"/>
  <sheetViews>
    <sheetView showGridLines="0" workbookViewId="0">
      <selection activeCell="F27" sqref="F27:K27"/>
    </sheetView>
  </sheetViews>
  <sheetFormatPr baseColWidth="10" defaultRowHeight="15" x14ac:dyDescent="0.25"/>
  <cols>
    <col min="1" max="1" width="5.42578125" customWidth="1"/>
    <col min="2" max="2" width="40.7109375" style="3" bestFit="1" customWidth="1"/>
    <col min="3" max="3" width="14.85546875" bestFit="1" customWidth="1"/>
    <col min="4" max="5" width="15.42578125" customWidth="1"/>
    <col min="6" max="7" width="16.28515625" customWidth="1"/>
    <col min="8" max="9" width="14" hidden="1" customWidth="1"/>
    <col min="10" max="10" width="14.85546875" customWidth="1"/>
    <col min="11" max="11" width="15.28515625" customWidth="1"/>
    <col min="13" max="13" width="14.140625" bestFit="1" customWidth="1"/>
  </cols>
  <sheetData>
    <row r="2" spans="1:38" s="2" customFormat="1" ht="12" customHeight="1" x14ac:dyDescent="0.3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2" customFormat="1" ht="12" customHeight="1" x14ac:dyDescent="0.3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2" customFormat="1" ht="12" customHeight="1" x14ac:dyDescent="0.3">
      <c r="A4" s="135" t="s">
        <v>66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s="2" customFormat="1" ht="12" customHeight="1" x14ac:dyDescent="0.3">
      <c r="A5" s="138" t="s">
        <v>129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 customHeight="1" x14ac:dyDescent="0.25">
      <c r="A6" s="26"/>
      <c r="C6" s="27"/>
      <c r="H6" s="28"/>
      <c r="I6" s="28"/>
    </row>
    <row r="7" spans="1:38" ht="35.25" customHeight="1" x14ac:dyDescent="0.25">
      <c r="A7" s="142" t="s">
        <v>62</v>
      </c>
      <c r="B7" s="142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8</v>
      </c>
      <c r="I7" s="8" t="s">
        <v>9</v>
      </c>
      <c r="J7" s="8" t="s">
        <v>10</v>
      </c>
      <c r="K7" s="8" t="s">
        <v>11</v>
      </c>
    </row>
    <row r="8" spans="1:38" ht="18" customHeight="1" x14ac:dyDescent="0.25">
      <c r="A8" s="33">
        <v>1</v>
      </c>
      <c r="B8" s="33" t="s">
        <v>67</v>
      </c>
      <c r="C8" s="34">
        <f t="shared" ref="C8:J8" si="0">SUM(C9:C13)</f>
        <v>607894549.17000008</v>
      </c>
      <c r="D8" s="34">
        <f t="shared" si="0"/>
        <v>99142823.289999992</v>
      </c>
      <c r="E8" s="34">
        <f t="shared" si="0"/>
        <v>86120478.079999968</v>
      </c>
      <c r="F8" s="34">
        <f t="shared" si="0"/>
        <v>793157850.53999996</v>
      </c>
      <c r="G8" s="34">
        <f t="shared" si="0"/>
        <v>435593428.63999999</v>
      </c>
      <c r="H8" s="34">
        <f t="shared" si="0"/>
        <v>17242827.460000001</v>
      </c>
      <c r="I8" s="34">
        <f t="shared" si="0"/>
        <v>26318325.93</v>
      </c>
      <c r="J8" s="34">
        <f t="shared" si="0"/>
        <v>392032275.25</v>
      </c>
      <c r="K8" s="34">
        <f>SUM(K9:K13)</f>
        <v>357564421.89999998</v>
      </c>
    </row>
    <row r="9" spans="1:38" ht="18" customHeight="1" x14ac:dyDescent="0.3">
      <c r="A9" s="29">
        <v>11</v>
      </c>
      <c r="B9" s="29" t="s">
        <v>68</v>
      </c>
      <c r="C9" s="15">
        <v>26633463.730000004</v>
      </c>
      <c r="D9" s="15">
        <v>308706.40000000002</v>
      </c>
      <c r="E9" s="15">
        <v>-1584543.35</v>
      </c>
      <c r="F9" s="15">
        <f>C9+D9+E9</f>
        <v>25357626.780000001</v>
      </c>
      <c r="G9" s="15">
        <f>H9+I9+J9</f>
        <v>10916693.1</v>
      </c>
      <c r="H9" s="15">
        <v>0</v>
      </c>
      <c r="I9" s="15">
        <v>1533825.58</v>
      </c>
      <c r="J9" s="15">
        <v>9382867.5199999996</v>
      </c>
      <c r="K9" s="15">
        <f>F9-G9</f>
        <v>14440933.680000002</v>
      </c>
    </row>
    <row r="10" spans="1:38" ht="18" customHeight="1" x14ac:dyDescent="0.3">
      <c r="A10" s="29">
        <v>13</v>
      </c>
      <c r="B10" s="29" t="s">
        <v>69</v>
      </c>
      <c r="C10" s="15">
        <v>91088089.690000042</v>
      </c>
      <c r="D10" s="15">
        <v>1212365.9799999995</v>
      </c>
      <c r="E10" s="15">
        <v>21883043.489999998</v>
      </c>
      <c r="F10" s="15">
        <f t="shared" ref="F10:F28" si="1">C10+D10+E10</f>
        <v>114183499.16000004</v>
      </c>
      <c r="G10" s="15">
        <f t="shared" ref="G10:G28" si="2">H10+I10+J10</f>
        <v>72462569.899999991</v>
      </c>
      <c r="H10" s="15">
        <v>586702.16999999993</v>
      </c>
      <c r="I10" s="15">
        <v>4098282.5199999996</v>
      </c>
      <c r="J10" s="15">
        <v>67777585.209999993</v>
      </c>
      <c r="K10" s="15">
        <f t="shared" ref="K10:K28" si="3">F10-G10</f>
        <v>41720929.26000005</v>
      </c>
    </row>
    <row r="11" spans="1:38" ht="18" customHeight="1" x14ac:dyDescent="0.3">
      <c r="A11" s="29">
        <v>15</v>
      </c>
      <c r="B11" s="29" t="s">
        <v>70</v>
      </c>
      <c r="C11" s="15">
        <v>68461776.920000032</v>
      </c>
      <c r="D11" s="15">
        <v>10635230.489999998</v>
      </c>
      <c r="E11" s="15">
        <v>28824683.16</v>
      </c>
      <c r="F11" s="15">
        <f t="shared" si="1"/>
        <v>107921690.57000002</v>
      </c>
      <c r="G11" s="15">
        <f t="shared" si="2"/>
        <v>67728454.390000001</v>
      </c>
      <c r="H11" s="15">
        <v>10570575.93</v>
      </c>
      <c r="I11" s="15">
        <v>2413454.8799999994</v>
      </c>
      <c r="J11" s="15">
        <v>54744423.579999998</v>
      </c>
      <c r="K11" s="15">
        <f t="shared" si="3"/>
        <v>40193236.180000022</v>
      </c>
    </row>
    <row r="12" spans="1:38" ht="18" customHeight="1" x14ac:dyDescent="0.3">
      <c r="A12" s="29">
        <v>17</v>
      </c>
      <c r="B12" s="29" t="s">
        <v>71</v>
      </c>
      <c r="C12" s="15">
        <v>288954932.17000002</v>
      </c>
      <c r="D12" s="15">
        <v>78406834.109999985</v>
      </c>
      <c r="E12" s="15">
        <v>-7964548.3200000059</v>
      </c>
      <c r="F12" s="15">
        <f t="shared" si="1"/>
        <v>359397217.95999998</v>
      </c>
      <c r="G12" s="15">
        <f t="shared" si="2"/>
        <v>193689538.25999999</v>
      </c>
      <c r="H12" s="15">
        <v>4526939.9000000004</v>
      </c>
      <c r="I12" s="15">
        <v>12282007.34</v>
      </c>
      <c r="J12" s="15">
        <v>176880591.01999998</v>
      </c>
      <c r="K12" s="15">
        <f t="shared" si="3"/>
        <v>165707679.69999999</v>
      </c>
    </row>
    <row r="13" spans="1:38" ht="18" customHeight="1" x14ac:dyDescent="0.3">
      <c r="A13" s="29">
        <v>18</v>
      </c>
      <c r="B13" s="29" t="s">
        <v>38</v>
      </c>
      <c r="C13" s="15">
        <v>132756286.65999995</v>
      </c>
      <c r="D13" s="15">
        <v>8579686.3099999968</v>
      </c>
      <c r="E13" s="15">
        <v>44961843.099999979</v>
      </c>
      <c r="F13" s="15">
        <f t="shared" si="1"/>
        <v>186297816.06999993</v>
      </c>
      <c r="G13" s="15">
        <f t="shared" si="2"/>
        <v>90796172.98999998</v>
      </c>
      <c r="H13" s="15">
        <v>1558609.46</v>
      </c>
      <c r="I13" s="15">
        <v>5990755.6099999994</v>
      </c>
      <c r="J13" s="15">
        <v>83246807.919999987</v>
      </c>
      <c r="K13" s="15">
        <f t="shared" si="3"/>
        <v>95501643.079999954</v>
      </c>
    </row>
    <row r="14" spans="1:38" ht="18" customHeight="1" x14ac:dyDescent="0.25">
      <c r="A14" s="33">
        <v>2</v>
      </c>
      <c r="B14" s="33" t="s">
        <v>72</v>
      </c>
      <c r="C14" s="34">
        <f>SUM(C15:C21)</f>
        <v>457321498.41000032</v>
      </c>
      <c r="D14" s="34">
        <f t="shared" ref="D14:K14" si="4">SUM(D15:D21)</f>
        <v>343284769.59000003</v>
      </c>
      <c r="E14" s="34">
        <f t="shared" si="4"/>
        <v>-85732457.75999999</v>
      </c>
      <c r="F14" s="34">
        <f t="shared" si="4"/>
        <v>714873810.24000037</v>
      </c>
      <c r="G14" s="34">
        <f>SUM(G15:G21)</f>
        <v>293021295.32999998</v>
      </c>
      <c r="H14" s="34">
        <f t="shared" si="4"/>
        <v>9133981.339999998</v>
      </c>
      <c r="I14" s="34">
        <f t="shared" si="4"/>
        <v>11137091.680000005</v>
      </c>
      <c r="J14" s="34">
        <f t="shared" si="4"/>
        <v>272750222.31000006</v>
      </c>
      <c r="K14" s="34">
        <f t="shared" si="4"/>
        <v>421852514.91000038</v>
      </c>
    </row>
    <row r="15" spans="1:38" ht="18" customHeight="1" x14ac:dyDescent="0.3">
      <c r="A15" s="29">
        <v>21</v>
      </c>
      <c r="B15" s="29" t="s">
        <v>73</v>
      </c>
      <c r="C15" s="15">
        <v>51870265.149999999</v>
      </c>
      <c r="D15" s="15">
        <v>2451258.9099999997</v>
      </c>
      <c r="E15" s="15">
        <v>-279288.92</v>
      </c>
      <c r="F15" s="15">
        <f t="shared" si="1"/>
        <v>54042235.139999993</v>
      </c>
      <c r="G15" s="15">
        <f t="shared" si="2"/>
        <v>24292743.540000003</v>
      </c>
      <c r="H15" s="15">
        <v>417061.76</v>
      </c>
      <c r="I15" s="15">
        <v>348651.60999999993</v>
      </c>
      <c r="J15" s="15">
        <v>23527030.170000002</v>
      </c>
      <c r="K15" s="15">
        <f t="shared" si="3"/>
        <v>29749491.59999999</v>
      </c>
    </row>
    <row r="16" spans="1:38" ht="18" customHeight="1" x14ac:dyDescent="0.3">
      <c r="A16" s="29">
        <v>22</v>
      </c>
      <c r="B16" s="29" t="s">
        <v>74</v>
      </c>
      <c r="C16" s="15">
        <v>308026796.32000035</v>
      </c>
      <c r="D16" s="15">
        <v>340375859.97000003</v>
      </c>
      <c r="E16" s="15">
        <v>-84771462.339999989</v>
      </c>
      <c r="F16" s="15">
        <f t="shared" si="1"/>
        <v>563631193.95000041</v>
      </c>
      <c r="G16" s="15">
        <f t="shared" si="2"/>
        <v>219312980.52000004</v>
      </c>
      <c r="H16" s="15">
        <v>8230539.959999999</v>
      </c>
      <c r="I16" s="15">
        <v>8636409.2900000066</v>
      </c>
      <c r="J16" s="15">
        <v>202446031.27000004</v>
      </c>
      <c r="K16" s="15">
        <f t="shared" si="3"/>
        <v>344318213.43000036</v>
      </c>
    </row>
    <row r="17" spans="1:13" ht="18" customHeight="1" x14ac:dyDescent="0.3">
      <c r="A17" s="29">
        <v>23</v>
      </c>
      <c r="B17" s="29" t="s">
        <v>75</v>
      </c>
      <c r="C17" s="15">
        <v>31117513</v>
      </c>
      <c r="D17" s="15">
        <v>0</v>
      </c>
      <c r="E17" s="15">
        <v>0</v>
      </c>
      <c r="F17" s="15">
        <f t="shared" si="1"/>
        <v>31117513</v>
      </c>
      <c r="G17" s="15">
        <f t="shared" si="2"/>
        <v>14301054</v>
      </c>
      <c r="H17" s="15">
        <v>0</v>
      </c>
      <c r="I17" s="15">
        <v>0</v>
      </c>
      <c r="J17" s="15">
        <v>14301054</v>
      </c>
      <c r="K17" s="15">
        <f t="shared" si="3"/>
        <v>16816459</v>
      </c>
    </row>
    <row r="18" spans="1:13" ht="18" customHeight="1" x14ac:dyDescent="0.3">
      <c r="A18" s="29">
        <v>24</v>
      </c>
      <c r="B18" s="29" t="s">
        <v>76</v>
      </c>
      <c r="C18" s="15">
        <v>33399906.679999992</v>
      </c>
      <c r="D18" s="15">
        <v>454958.20999999996</v>
      </c>
      <c r="E18" s="15">
        <v>-1406565.6699999997</v>
      </c>
      <c r="F18" s="15">
        <f t="shared" si="1"/>
        <v>32448299.219999995</v>
      </c>
      <c r="G18" s="15">
        <f t="shared" si="2"/>
        <v>14493843.18</v>
      </c>
      <c r="H18" s="15">
        <v>477795.62</v>
      </c>
      <c r="I18" s="15">
        <v>1388340.16</v>
      </c>
      <c r="J18" s="15">
        <v>12627707.4</v>
      </c>
      <c r="K18" s="15">
        <f t="shared" si="3"/>
        <v>17954456.039999995</v>
      </c>
    </row>
    <row r="19" spans="1:13" ht="18" customHeight="1" x14ac:dyDescent="0.3">
      <c r="A19" s="29">
        <v>25</v>
      </c>
      <c r="B19" s="29" t="s">
        <v>77</v>
      </c>
      <c r="C19" s="15">
        <v>25000000</v>
      </c>
      <c r="D19" s="15">
        <v>0</v>
      </c>
      <c r="E19" s="15">
        <v>1002300</v>
      </c>
      <c r="F19" s="15">
        <f t="shared" si="1"/>
        <v>26002300</v>
      </c>
      <c r="G19" s="15">
        <f t="shared" si="2"/>
        <v>17335916.52</v>
      </c>
      <c r="H19" s="15">
        <v>0</v>
      </c>
      <c r="I19" s="15">
        <v>661000</v>
      </c>
      <c r="J19" s="15">
        <v>16674916.52</v>
      </c>
      <c r="K19" s="15">
        <f t="shared" si="3"/>
        <v>8666383.4800000004</v>
      </c>
    </row>
    <row r="20" spans="1:13" ht="18" customHeight="1" x14ac:dyDescent="0.3">
      <c r="A20" s="29">
        <v>26</v>
      </c>
      <c r="B20" s="29" t="s">
        <v>78</v>
      </c>
      <c r="C20" s="15">
        <v>4589431</v>
      </c>
      <c r="D20" s="15">
        <v>0</v>
      </c>
      <c r="E20" s="15">
        <v>0</v>
      </c>
      <c r="F20" s="15">
        <f t="shared" si="1"/>
        <v>4589431</v>
      </c>
      <c r="G20" s="15">
        <f t="shared" si="2"/>
        <v>2049373.7799999998</v>
      </c>
      <c r="H20" s="15">
        <v>0</v>
      </c>
      <c r="I20" s="15">
        <v>0</v>
      </c>
      <c r="J20" s="15">
        <v>2049373.7799999998</v>
      </c>
      <c r="K20" s="15">
        <f t="shared" si="3"/>
        <v>2540057.2200000002</v>
      </c>
    </row>
    <row r="21" spans="1:13" ht="18" customHeight="1" x14ac:dyDescent="0.3">
      <c r="A21" s="29">
        <v>27</v>
      </c>
      <c r="B21" s="29" t="s">
        <v>79</v>
      </c>
      <c r="C21" s="15">
        <v>3317586.2600000007</v>
      </c>
      <c r="D21" s="15">
        <v>2692.5</v>
      </c>
      <c r="E21" s="15">
        <v>-277440.82999999996</v>
      </c>
      <c r="F21" s="15">
        <f t="shared" si="1"/>
        <v>3042837.9300000006</v>
      </c>
      <c r="G21" s="15">
        <f t="shared" si="2"/>
        <v>1235383.7900000003</v>
      </c>
      <c r="H21" s="15">
        <v>8584</v>
      </c>
      <c r="I21" s="15">
        <v>102690.62000000001</v>
      </c>
      <c r="J21" s="15">
        <v>1124109.1700000002</v>
      </c>
      <c r="K21" s="15">
        <f t="shared" si="3"/>
        <v>1807454.1400000004</v>
      </c>
    </row>
    <row r="22" spans="1:13" ht="18" customHeight="1" x14ac:dyDescent="0.25">
      <c r="A22" s="33">
        <v>3</v>
      </c>
      <c r="B22" s="33" t="s">
        <v>80</v>
      </c>
      <c r="C22" s="34">
        <f t="shared" ref="C22:K22" si="5">SUM(C23:C26)</f>
        <v>23770610.420000002</v>
      </c>
      <c r="D22" s="34">
        <f t="shared" si="5"/>
        <v>1434464.47</v>
      </c>
      <c r="E22" s="34">
        <f t="shared" si="5"/>
        <v>-388020.32</v>
      </c>
      <c r="F22" s="34">
        <f t="shared" si="5"/>
        <v>24817054.57</v>
      </c>
      <c r="G22" s="34">
        <f t="shared" si="5"/>
        <v>12841624.280000001</v>
      </c>
      <c r="H22" s="34">
        <f t="shared" si="5"/>
        <v>635597.4</v>
      </c>
      <c r="I22" s="34">
        <f t="shared" si="5"/>
        <v>1262254.7699999998</v>
      </c>
      <c r="J22" s="34">
        <f t="shared" si="5"/>
        <v>10943772.110000001</v>
      </c>
      <c r="K22" s="34">
        <f t="shared" si="5"/>
        <v>11975430.289999997</v>
      </c>
    </row>
    <row r="23" spans="1:13" ht="27" x14ac:dyDescent="0.3">
      <c r="A23" s="29">
        <v>31</v>
      </c>
      <c r="B23" s="30" t="s">
        <v>81</v>
      </c>
      <c r="C23" s="15">
        <v>6023583.6000000006</v>
      </c>
      <c r="D23" s="15">
        <v>21048.5</v>
      </c>
      <c r="E23" s="15">
        <v>-150405.68999999992</v>
      </c>
      <c r="F23" s="15">
        <f t="shared" si="1"/>
        <v>5894226.4100000011</v>
      </c>
      <c r="G23" s="15">
        <f t="shared" si="2"/>
        <v>2966633.0000000009</v>
      </c>
      <c r="H23" s="15">
        <v>0</v>
      </c>
      <c r="I23" s="15">
        <v>462391.09999999992</v>
      </c>
      <c r="J23" s="15">
        <v>2504241.9000000008</v>
      </c>
      <c r="K23" s="15">
        <f t="shared" si="3"/>
        <v>2927593.41</v>
      </c>
    </row>
    <row r="24" spans="1:13" ht="18" customHeight="1" x14ac:dyDescent="0.3">
      <c r="A24" s="29">
        <v>32</v>
      </c>
      <c r="B24" s="29" t="s">
        <v>82</v>
      </c>
      <c r="C24" s="15">
        <v>5512763.4799999995</v>
      </c>
      <c r="D24" s="15">
        <v>5428.9</v>
      </c>
      <c r="E24" s="15">
        <v>539797.81000000006</v>
      </c>
      <c r="F24" s="15">
        <f t="shared" si="1"/>
        <v>6057990.1899999995</v>
      </c>
      <c r="G24" s="15">
        <f t="shared" si="2"/>
        <v>3380644.76</v>
      </c>
      <c r="H24" s="15">
        <v>5297.4</v>
      </c>
      <c r="I24" s="15">
        <v>189016.47999999998</v>
      </c>
      <c r="J24" s="15">
        <v>3186330.88</v>
      </c>
      <c r="K24" s="15">
        <f t="shared" si="3"/>
        <v>2677345.4299999997</v>
      </c>
    </row>
    <row r="25" spans="1:13" ht="18" customHeight="1" x14ac:dyDescent="0.3">
      <c r="A25" s="29">
        <v>37</v>
      </c>
      <c r="B25" s="29" t="s">
        <v>83</v>
      </c>
      <c r="C25" s="15">
        <v>4385959.72</v>
      </c>
      <c r="D25" s="15">
        <v>6573.17</v>
      </c>
      <c r="E25" s="15">
        <v>-273947.78999999998</v>
      </c>
      <c r="F25" s="15">
        <f t="shared" si="1"/>
        <v>4118585.0999999996</v>
      </c>
      <c r="G25" s="15">
        <f t="shared" si="2"/>
        <v>1730774.9899999998</v>
      </c>
      <c r="H25" s="15">
        <v>0</v>
      </c>
      <c r="I25" s="15">
        <v>172807.36</v>
      </c>
      <c r="J25" s="15">
        <v>1557967.6299999997</v>
      </c>
      <c r="K25" s="15">
        <f t="shared" si="3"/>
        <v>2387810.11</v>
      </c>
      <c r="M25" s="24"/>
    </row>
    <row r="26" spans="1:13" ht="18" customHeight="1" x14ac:dyDescent="0.3">
      <c r="A26" s="29">
        <v>39</v>
      </c>
      <c r="B26" s="29" t="s">
        <v>84</v>
      </c>
      <c r="C26" s="15">
        <v>7848303.6200000001</v>
      </c>
      <c r="D26" s="15">
        <v>1401413.9</v>
      </c>
      <c r="E26" s="15">
        <v>-503464.65000000014</v>
      </c>
      <c r="F26" s="15">
        <f t="shared" si="1"/>
        <v>8746252.8699999992</v>
      </c>
      <c r="G26" s="15">
        <f t="shared" si="2"/>
        <v>4763571.5300000012</v>
      </c>
      <c r="H26" s="15">
        <v>630300</v>
      </c>
      <c r="I26" s="15">
        <v>438039.83</v>
      </c>
      <c r="J26" s="15">
        <v>3695231.7000000007</v>
      </c>
      <c r="K26" s="15">
        <f t="shared" si="3"/>
        <v>3982681.339999998</v>
      </c>
    </row>
    <row r="27" spans="1:13" ht="18" customHeight="1" x14ac:dyDescent="0.25">
      <c r="A27" s="33">
        <v>4</v>
      </c>
      <c r="B27" s="35" t="s">
        <v>85</v>
      </c>
      <c r="C27" s="34">
        <f t="shared" ref="C27:K27" si="6">SUM(C28:C28)</f>
        <v>14000000</v>
      </c>
      <c r="D27" s="34">
        <f t="shared" si="6"/>
        <v>14146571.67</v>
      </c>
      <c r="E27" s="34">
        <f t="shared" si="6"/>
        <v>0</v>
      </c>
      <c r="F27" s="34">
        <f t="shared" si="6"/>
        <v>28146571.670000002</v>
      </c>
      <c r="G27" s="34">
        <f t="shared" si="6"/>
        <v>6570528.46</v>
      </c>
      <c r="H27" s="34">
        <f t="shared" si="6"/>
        <v>0</v>
      </c>
      <c r="I27" s="34">
        <f t="shared" si="6"/>
        <v>0</v>
      </c>
      <c r="J27" s="34">
        <f t="shared" si="6"/>
        <v>6570528.46</v>
      </c>
      <c r="K27" s="34">
        <f t="shared" si="6"/>
        <v>21576043.210000001</v>
      </c>
    </row>
    <row r="28" spans="1:13" ht="27" x14ac:dyDescent="0.3">
      <c r="A28" s="29">
        <v>41</v>
      </c>
      <c r="B28" s="30" t="s">
        <v>86</v>
      </c>
      <c r="C28" s="15">
        <v>14000000</v>
      </c>
      <c r="D28" s="15">
        <v>14146571.67</v>
      </c>
      <c r="E28" s="15">
        <v>0</v>
      </c>
      <c r="F28" s="15">
        <f t="shared" si="1"/>
        <v>28146571.670000002</v>
      </c>
      <c r="G28" s="15">
        <f t="shared" si="2"/>
        <v>6570528.46</v>
      </c>
      <c r="H28" s="15">
        <v>0</v>
      </c>
      <c r="I28" s="15">
        <v>0</v>
      </c>
      <c r="J28" s="15">
        <v>6570528.46</v>
      </c>
      <c r="K28" s="15">
        <f t="shared" si="3"/>
        <v>21576043.210000001</v>
      </c>
    </row>
    <row r="29" spans="1:13" x14ac:dyDescent="0.25">
      <c r="C29" s="18"/>
      <c r="D29" s="18"/>
      <c r="E29" s="18"/>
      <c r="F29" s="18"/>
      <c r="G29" s="18"/>
      <c r="H29" s="18"/>
      <c r="I29" s="18"/>
      <c r="J29" s="18"/>
      <c r="K29" s="18"/>
    </row>
    <row r="30" spans="1:13" ht="18" customHeight="1" x14ac:dyDescent="0.25">
      <c r="A30" s="19"/>
      <c r="B30" s="20" t="s">
        <v>60</v>
      </c>
      <c r="C30" s="21">
        <f t="shared" ref="C30:K30" si="7">C8+C14+C22+C27</f>
        <v>1102986658.0000005</v>
      </c>
      <c r="D30" s="21">
        <f t="shared" si="7"/>
        <v>458008629.02000004</v>
      </c>
      <c r="E30" s="21">
        <v>0</v>
      </c>
      <c r="F30" s="21">
        <f t="shared" si="7"/>
        <v>1560995287.0200002</v>
      </c>
      <c r="G30" s="21">
        <f t="shared" si="7"/>
        <v>748026876.71000004</v>
      </c>
      <c r="H30" s="21">
        <f t="shared" si="7"/>
        <v>27012406.199999996</v>
      </c>
      <c r="I30" s="21">
        <f t="shared" si="7"/>
        <v>38717672.38000001</v>
      </c>
      <c r="J30" s="21">
        <f t="shared" si="7"/>
        <v>682296798.13000011</v>
      </c>
      <c r="K30" s="21">
        <f t="shared" si="7"/>
        <v>812968410.31000042</v>
      </c>
    </row>
    <row r="31" spans="1:13" x14ac:dyDescent="0.25">
      <c r="C31" s="36"/>
      <c r="D31" s="36"/>
      <c r="E31" s="36"/>
      <c r="F31" s="36"/>
      <c r="G31" s="36"/>
      <c r="H31" s="36"/>
      <c r="I31" s="36"/>
      <c r="J31" s="36"/>
      <c r="K31" s="36"/>
    </row>
  </sheetData>
  <mergeCells count="5">
    <mergeCell ref="A2:K2"/>
    <mergeCell ref="A3:K3"/>
    <mergeCell ref="A4:K4"/>
    <mergeCell ref="A5:K5"/>
    <mergeCell ref="A7:B7"/>
  </mergeCells>
  <printOptions horizontalCentered="1"/>
  <pageMargins left="0" right="0" top="0.74803149606299213" bottom="0.74803149606299213" header="0.31496062992125984" footer="0.31496062992125984"/>
  <pageSetup scale="82" orientation="landscape" r:id="rId1"/>
  <ignoredErrors>
    <ignoredError sqref="F14:K14 F22:K22 F27:K27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6"/>
  <sheetViews>
    <sheetView showGridLines="0" workbookViewId="0">
      <selection activeCell="A4" sqref="A4:K4"/>
    </sheetView>
  </sheetViews>
  <sheetFormatPr baseColWidth="10" defaultRowHeight="15" x14ac:dyDescent="0.25"/>
  <cols>
    <col min="2" max="2" width="30" style="3" customWidth="1"/>
    <col min="3" max="3" width="12.7109375" bestFit="1" customWidth="1"/>
    <col min="4" max="5" width="15.42578125" customWidth="1"/>
    <col min="6" max="7" width="13.85546875" customWidth="1"/>
    <col min="8" max="9" width="15.28515625" hidden="1" customWidth="1"/>
    <col min="10" max="10" width="13.28515625" customWidth="1"/>
    <col min="11" max="11" width="14" bestFit="1" customWidth="1"/>
  </cols>
  <sheetData>
    <row r="2" spans="1:38" s="2" customFormat="1" ht="12" customHeight="1" x14ac:dyDescent="0.3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2" customFormat="1" ht="12" customHeight="1" x14ac:dyDescent="0.3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2" customFormat="1" ht="12" customHeight="1" x14ac:dyDescent="0.3">
      <c r="A4" s="135" t="s">
        <v>87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s="2" customFormat="1" ht="12" customHeight="1" x14ac:dyDescent="0.3">
      <c r="A5" s="138" t="s">
        <v>129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 customHeight="1" x14ac:dyDescent="0.25">
      <c r="A6" s="26"/>
      <c r="C6" s="27"/>
    </row>
    <row r="7" spans="1:38" x14ac:dyDescent="0.25">
      <c r="H7" s="28"/>
      <c r="I7" s="28"/>
    </row>
    <row r="8" spans="1:38" ht="35.25" customHeight="1" x14ac:dyDescent="0.25">
      <c r="A8" s="144" t="s">
        <v>62</v>
      </c>
      <c r="B8" s="145"/>
      <c r="C8" s="37" t="s">
        <v>4</v>
      </c>
      <c r="D8" s="37" t="s">
        <v>5</v>
      </c>
      <c r="E8" s="8" t="s">
        <v>6</v>
      </c>
      <c r="F8" s="37" t="s">
        <v>7</v>
      </c>
      <c r="G8" s="37" t="s">
        <v>8</v>
      </c>
      <c r="H8" s="37" t="s">
        <v>8</v>
      </c>
      <c r="I8" s="37" t="s">
        <v>9</v>
      </c>
      <c r="J8" s="37" t="s">
        <v>10</v>
      </c>
      <c r="K8" s="37" t="s">
        <v>11</v>
      </c>
    </row>
    <row r="9" spans="1:38" ht="18" customHeight="1" x14ac:dyDescent="0.3">
      <c r="A9" s="143" t="s">
        <v>88</v>
      </c>
      <c r="B9" s="143"/>
      <c r="C9" s="38">
        <f t="shared" ref="C9:J9" si="0">C12</f>
        <v>1102986658</v>
      </c>
      <c r="D9" s="38">
        <f t="shared" si="0"/>
        <v>458008629.01999968</v>
      </c>
      <c r="E9" s="39">
        <v>0</v>
      </c>
      <c r="F9" s="38">
        <f>C9+D9+E9</f>
        <v>1560995287.0199997</v>
      </c>
      <c r="G9" s="38">
        <f>H9+I9+J9</f>
        <v>748026876.71000028</v>
      </c>
      <c r="H9" s="38">
        <f t="shared" si="0"/>
        <v>27012406.199999984</v>
      </c>
      <c r="I9" s="40">
        <f t="shared" si="0"/>
        <v>38717672.379999928</v>
      </c>
      <c r="J9" s="38">
        <f t="shared" si="0"/>
        <v>682296798.13000035</v>
      </c>
      <c r="K9" s="38">
        <f>F9-G9</f>
        <v>812968410.30999947</v>
      </c>
    </row>
    <row r="10" spans="1:38" ht="18" customHeight="1" x14ac:dyDescent="0.3">
      <c r="A10" s="143" t="s">
        <v>89</v>
      </c>
      <c r="B10" s="143"/>
      <c r="C10" s="38">
        <f>C12</f>
        <v>1102986658</v>
      </c>
      <c r="D10" s="38">
        <f t="shared" ref="D10:J10" si="1">D12</f>
        <v>458008629.01999968</v>
      </c>
      <c r="E10" s="39">
        <v>0</v>
      </c>
      <c r="F10" s="38">
        <f t="shared" ref="F10:F11" si="2">C10+D10+E10</f>
        <v>1560995287.0199997</v>
      </c>
      <c r="G10" s="38">
        <f t="shared" ref="G10:G12" si="3">H10+I10+J10</f>
        <v>748026876.71000028</v>
      </c>
      <c r="H10" s="38">
        <f t="shared" si="1"/>
        <v>27012406.199999984</v>
      </c>
      <c r="I10" s="40">
        <f t="shared" si="1"/>
        <v>38717672.379999928</v>
      </c>
      <c r="J10" s="38">
        <f t="shared" si="1"/>
        <v>682296798.13000035</v>
      </c>
      <c r="K10" s="38">
        <f t="shared" ref="K10:K11" si="4">F10-G10</f>
        <v>812968410.30999947</v>
      </c>
    </row>
    <row r="11" spans="1:38" ht="18" customHeight="1" x14ac:dyDescent="0.3">
      <c r="A11" s="143" t="s">
        <v>90</v>
      </c>
      <c r="B11" s="143"/>
      <c r="C11" s="38">
        <f>C12</f>
        <v>1102986658</v>
      </c>
      <c r="D11" s="38">
        <f t="shared" ref="D11:J11" si="5">D12</f>
        <v>458008629.01999968</v>
      </c>
      <c r="E11" s="39">
        <v>0</v>
      </c>
      <c r="F11" s="38">
        <f t="shared" si="2"/>
        <v>1560995287.0199997</v>
      </c>
      <c r="G11" s="38">
        <f t="shared" si="3"/>
        <v>748026876.71000028</v>
      </c>
      <c r="H11" s="38">
        <f t="shared" si="5"/>
        <v>27012406.199999984</v>
      </c>
      <c r="I11" s="40">
        <f t="shared" si="5"/>
        <v>38717672.379999928</v>
      </c>
      <c r="J11" s="38">
        <f t="shared" si="5"/>
        <v>682296798.13000035</v>
      </c>
      <c r="K11" s="38">
        <f t="shared" si="4"/>
        <v>812968410.30999947</v>
      </c>
    </row>
    <row r="12" spans="1:38" ht="18" customHeight="1" x14ac:dyDescent="0.25">
      <c r="A12" s="146" t="s">
        <v>91</v>
      </c>
      <c r="B12" s="146"/>
      <c r="C12" s="41">
        <f>SUM(C13:C14)</f>
        <v>1102986658</v>
      </c>
      <c r="D12" s="41">
        <f>SUM(D13:D14)</f>
        <v>458008629.01999968</v>
      </c>
      <c r="E12" s="42">
        <v>0</v>
      </c>
      <c r="F12" s="41">
        <f>SUM(F13:F14)</f>
        <v>1560995287.0199997</v>
      </c>
      <c r="G12" s="41">
        <f t="shared" si="3"/>
        <v>748026876.71000028</v>
      </c>
      <c r="H12" s="41">
        <f t="shared" ref="H12:J12" si="6">SUM(H13:H14)</f>
        <v>27012406.199999984</v>
      </c>
      <c r="I12" s="43">
        <f t="shared" si="6"/>
        <v>38717672.379999928</v>
      </c>
      <c r="J12" s="41">
        <f t="shared" si="6"/>
        <v>682296798.13000035</v>
      </c>
      <c r="K12" s="41">
        <f>F12-G12</f>
        <v>812968410.30999947</v>
      </c>
    </row>
    <row r="13" spans="1:38" ht="15.75" x14ac:dyDescent="0.3">
      <c r="A13" s="143" t="s">
        <v>92</v>
      </c>
      <c r="B13" s="143"/>
      <c r="C13" s="44">
        <v>1067279714.0000001</v>
      </c>
      <c r="D13" s="44">
        <v>458008629.01999968</v>
      </c>
      <c r="E13" s="42">
        <v>0</v>
      </c>
      <c r="F13" s="44">
        <f>C13+D13+E13</f>
        <v>1525288343.0199997</v>
      </c>
      <c r="G13" s="38">
        <f>H13+I13+J13</f>
        <v>731676448.93000031</v>
      </c>
      <c r="H13" s="44">
        <v>27012406.199999984</v>
      </c>
      <c r="I13" s="40">
        <v>38717672.379999928</v>
      </c>
      <c r="J13" s="44">
        <v>665946370.35000038</v>
      </c>
      <c r="K13" s="38">
        <f>F13-G13</f>
        <v>793611894.08999944</v>
      </c>
    </row>
    <row r="14" spans="1:38" ht="15.75" x14ac:dyDescent="0.3">
      <c r="A14" s="143" t="s">
        <v>93</v>
      </c>
      <c r="B14" s="143"/>
      <c r="C14" s="44">
        <v>35706944</v>
      </c>
      <c r="D14" s="40">
        <v>0</v>
      </c>
      <c r="E14" s="42">
        <v>0</v>
      </c>
      <c r="F14" s="44">
        <f>C14+D14+E14</f>
        <v>35706944</v>
      </c>
      <c r="G14" s="38">
        <f>H14+I14+J14</f>
        <v>16350427.779999999</v>
      </c>
      <c r="H14" s="40">
        <v>0</v>
      </c>
      <c r="I14" s="40">
        <v>0</v>
      </c>
      <c r="J14" s="44">
        <v>16350427.779999999</v>
      </c>
      <c r="K14" s="38">
        <f>F14-G14</f>
        <v>19356516.219999999</v>
      </c>
    </row>
    <row r="15" spans="1:38" x14ac:dyDescent="0.25">
      <c r="C15" s="45"/>
      <c r="D15" s="25"/>
      <c r="E15" s="25"/>
      <c r="F15" s="25"/>
      <c r="G15" s="25"/>
      <c r="H15" s="25"/>
      <c r="I15" s="25"/>
      <c r="J15" s="25"/>
      <c r="K15" s="45"/>
    </row>
    <row r="16" spans="1:38" x14ac:dyDescent="0.25">
      <c r="A16" s="19"/>
      <c r="B16" s="20" t="s">
        <v>60</v>
      </c>
      <c r="C16" s="46">
        <f>SUM(C13:C14)</f>
        <v>1102986658</v>
      </c>
      <c r="D16" s="46">
        <f t="shared" ref="D16:J16" si="7">SUM(D13:D14)</f>
        <v>458008629.01999968</v>
      </c>
      <c r="E16" s="22">
        <v>0</v>
      </c>
      <c r="F16" s="46">
        <f t="shared" si="7"/>
        <v>1560995287.0199997</v>
      </c>
      <c r="G16" s="46">
        <f>SUM(G13:G14)</f>
        <v>748026876.71000028</v>
      </c>
      <c r="H16" s="46">
        <f t="shared" si="7"/>
        <v>27012406.199999984</v>
      </c>
      <c r="I16" s="22">
        <f t="shared" si="7"/>
        <v>38717672.379999928</v>
      </c>
      <c r="J16" s="46">
        <f t="shared" si="7"/>
        <v>682296798.13000035</v>
      </c>
      <c r="K16" s="46">
        <f>SUM(K13:K14)</f>
        <v>812968410.30999947</v>
      </c>
    </row>
  </sheetData>
  <mergeCells count="11">
    <mergeCell ref="A10:B10"/>
    <mergeCell ref="A11:B11"/>
    <mergeCell ref="A12:B12"/>
    <mergeCell ref="A13:B13"/>
    <mergeCell ref="A14:B14"/>
    <mergeCell ref="A9:B9"/>
    <mergeCell ref="A2:K2"/>
    <mergeCell ref="A3:K3"/>
    <mergeCell ref="A4:K4"/>
    <mergeCell ref="A5:K5"/>
    <mergeCell ref="A8:B8"/>
  </mergeCells>
  <printOptions horizontalCentered="1"/>
  <pageMargins left="0" right="0" top="0.74803149606299213" bottom="0.74803149606299213" header="0.31496062992125984" footer="0.31496062992125984"/>
  <pageSetup scale="97" orientation="landscape" r:id="rId1"/>
  <ignoredErrors>
    <ignoredError sqref="F12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22"/>
  <sheetViews>
    <sheetView showGridLines="0" zoomScaleNormal="100" workbookViewId="0">
      <selection activeCell="A3" sqref="A3:K3"/>
    </sheetView>
  </sheetViews>
  <sheetFormatPr baseColWidth="10" defaultRowHeight="15" x14ac:dyDescent="0.25"/>
  <cols>
    <col min="1" max="1" width="10.42578125" customWidth="1"/>
    <col min="2" max="2" width="30" style="3" customWidth="1"/>
    <col min="3" max="3" width="14.42578125" bestFit="1" customWidth="1"/>
    <col min="4" max="5" width="17.140625" customWidth="1"/>
    <col min="6" max="7" width="14.42578125" bestFit="1" customWidth="1"/>
    <col min="8" max="9" width="12.28515625" hidden="1" customWidth="1"/>
    <col min="10" max="11" width="14.42578125" bestFit="1" customWidth="1"/>
    <col min="12" max="12" width="13.7109375" bestFit="1" customWidth="1"/>
    <col min="13" max="13" width="15.140625" bestFit="1" customWidth="1"/>
  </cols>
  <sheetData>
    <row r="2" spans="1:39" s="2" customFormat="1" ht="12" customHeight="1" x14ac:dyDescent="0.3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12" customHeight="1" x14ac:dyDescent="0.3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12" customHeight="1" x14ac:dyDescent="0.3">
      <c r="A4" s="135" t="s">
        <v>94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12" customHeight="1" x14ac:dyDescent="0.3">
      <c r="A5" s="138" t="s">
        <v>129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12" customHeight="1" x14ac:dyDescent="0.25">
      <c r="A6" s="26"/>
      <c r="C6" s="27"/>
    </row>
    <row r="7" spans="1:39" x14ac:dyDescent="0.25">
      <c r="H7" s="28"/>
      <c r="I7" s="28"/>
    </row>
    <row r="8" spans="1:39" ht="35.25" customHeight="1" x14ac:dyDescent="0.25">
      <c r="A8" s="47" t="s">
        <v>95</v>
      </c>
      <c r="B8" s="33" t="s">
        <v>62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8</v>
      </c>
      <c r="I8" s="37" t="s">
        <v>9</v>
      </c>
      <c r="J8" s="37" t="s">
        <v>10</v>
      </c>
      <c r="K8" s="37" t="s">
        <v>11</v>
      </c>
    </row>
    <row r="9" spans="1:39" ht="15.75" x14ac:dyDescent="0.3">
      <c r="A9" s="48" t="s">
        <v>96</v>
      </c>
      <c r="B9" s="29" t="s">
        <v>97</v>
      </c>
      <c r="C9" s="15">
        <v>802329368.57999992</v>
      </c>
      <c r="D9" s="15">
        <v>354601766.88999999</v>
      </c>
      <c r="E9" s="15">
        <v>-31498857.350000005</v>
      </c>
      <c r="F9" s="15">
        <f>C9+D9+E9</f>
        <v>1125432278.1199999</v>
      </c>
      <c r="G9" s="15">
        <f>H9+I9+J9</f>
        <v>521310982.37000024</v>
      </c>
      <c r="H9" s="15">
        <v>11224057.459999993</v>
      </c>
      <c r="I9" s="15">
        <v>22746352.420000013</v>
      </c>
      <c r="J9" s="15">
        <v>487340572.49000025</v>
      </c>
      <c r="K9" s="15">
        <f>F9-G9</f>
        <v>604121295.74999964</v>
      </c>
      <c r="L9" s="25"/>
      <c r="M9" s="24"/>
    </row>
    <row r="10" spans="1:39" ht="15.75" x14ac:dyDescent="0.3">
      <c r="A10" s="48" t="s">
        <v>98</v>
      </c>
      <c r="B10" s="29" t="s">
        <v>99</v>
      </c>
      <c r="C10" s="15">
        <v>31148772.129999995</v>
      </c>
      <c r="D10" s="15">
        <v>620951.46</v>
      </c>
      <c r="E10" s="15">
        <v>8951020.3800000027</v>
      </c>
      <c r="F10" s="15">
        <f t="shared" ref="F10:F18" si="0">C10+D10+E10</f>
        <v>40720743.969999999</v>
      </c>
      <c r="G10" s="15">
        <f t="shared" ref="G10:G18" si="1">H10+I10+J10</f>
        <v>21927846.590000004</v>
      </c>
      <c r="H10" s="15">
        <v>30457.530000000002</v>
      </c>
      <c r="I10" s="15">
        <v>1779109.4299999995</v>
      </c>
      <c r="J10" s="15">
        <v>20118279.630000003</v>
      </c>
      <c r="K10" s="15">
        <f t="shared" ref="K10:K18" si="2">F10-G10</f>
        <v>18792897.379999995</v>
      </c>
      <c r="M10" s="24"/>
    </row>
    <row r="11" spans="1:39" ht="27" x14ac:dyDescent="0.3">
      <c r="A11" s="48" t="s">
        <v>100</v>
      </c>
      <c r="B11" s="30" t="s">
        <v>101</v>
      </c>
      <c r="C11" s="15">
        <v>0</v>
      </c>
      <c r="D11" s="15">
        <v>43335922.379999995</v>
      </c>
      <c r="E11" s="15">
        <v>-13328516.07</v>
      </c>
      <c r="F11" s="15">
        <f t="shared" si="0"/>
        <v>30007406.309999995</v>
      </c>
      <c r="G11" s="15">
        <f t="shared" si="1"/>
        <v>29329340.819999993</v>
      </c>
      <c r="H11" s="15">
        <v>12525612.570000002</v>
      </c>
      <c r="I11" s="15">
        <v>616588.65</v>
      </c>
      <c r="J11" s="15">
        <v>16187139.59999999</v>
      </c>
      <c r="K11" s="15">
        <f t="shared" si="2"/>
        <v>678065.49000000209</v>
      </c>
      <c r="M11" s="24"/>
    </row>
    <row r="12" spans="1:39" ht="15.75" x14ac:dyDescent="0.3">
      <c r="A12" s="48" t="s">
        <v>102</v>
      </c>
      <c r="B12" s="30" t="s">
        <v>103</v>
      </c>
      <c r="C12" s="15">
        <v>103064428</v>
      </c>
      <c r="D12" s="15">
        <v>53911982.290000007</v>
      </c>
      <c r="E12" s="15">
        <v>152309.070000001</v>
      </c>
      <c r="F12" s="15">
        <f t="shared" si="0"/>
        <v>157128719.36000001</v>
      </c>
      <c r="G12" s="15">
        <f t="shared" si="1"/>
        <v>68053047.74000001</v>
      </c>
      <c r="H12" s="15">
        <v>0</v>
      </c>
      <c r="I12" s="15">
        <v>8926411.459999999</v>
      </c>
      <c r="J12" s="15">
        <v>59126636.280000009</v>
      </c>
      <c r="K12" s="15">
        <f t="shared" si="2"/>
        <v>89075671.620000005</v>
      </c>
      <c r="M12" s="24"/>
    </row>
    <row r="13" spans="1:39" ht="15.75" x14ac:dyDescent="0.3">
      <c r="A13" s="48" t="s">
        <v>104</v>
      </c>
      <c r="B13" s="30" t="s">
        <v>105</v>
      </c>
      <c r="C13" s="15">
        <v>10752241</v>
      </c>
      <c r="D13" s="15">
        <v>0</v>
      </c>
      <c r="E13" s="15">
        <v>0</v>
      </c>
      <c r="F13" s="15">
        <f t="shared" si="0"/>
        <v>10752241</v>
      </c>
      <c r="G13" s="15">
        <f t="shared" si="1"/>
        <v>4024230.0100000002</v>
      </c>
      <c r="H13" s="15">
        <v>0</v>
      </c>
      <c r="I13" s="15">
        <v>660666.25</v>
      </c>
      <c r="J13" s="15">
        <v>3363563.7600000002</v>
      </c>
      <c r="K13" s="15">
        <f t="shared" si="2"/>
        <v>6728010.9900000002</v>
      </c>
      <c r="M13" s="24"/>
    </row>
    <row r="14" spans="1:39" ht="27" x14ac:dyDescent="0.3">
      <c r="A14" s="48" t="s">
        <v>106</v>
      </c>
      <c r="B14" s="30" t="s">
        <v>107</v>
      </c>
      <c r="C14" s="15">
        <v>55467485.849999987</v>
      </c>
      <c r="D14" s="15">
        <v>227126</v>
      </c>
      <c r="E14" s="15">
        <v>-660881.99999999627</v>
      </c>
      <c r="F14" s="15">
        <f t="shared" si="0"/>
        <v>55033729.849999994</v>
      </c>
      <c r="G14" s="15">
        <f t="shared" si="1"/>
        <v>35281597.350000001</v>
      </c>
      <c r="H14" s="15">
        <v>2769815.98</v>
      </c>
      <c r="I14" s="15">
        <v>0</v>
      </c>
      <c r="J14" s="15">
        <v>32511781.370000001</v>
      </c>
      <c r="K14" s="15">
        <f t="shared" si="2"/>
        <v>19752132.499999993</v>
      </c>
      <c r="M14" s="24"/>
    </row>
    <row r="15" spans="1:39" ht="40.5" x14ac:dyDescent="0.3">
      <c r="A15" s="48" t="s">
        <v>108</v>
      </c>
      <c r="B15" s="30" t="s">
        <v>109</v>
      </c>
      <c r="C15" s="15">
        <v>62806226.869999997</v>
      </c>
      <c r="D15" s="15">
        <v>310880</v>
      </c>
      <c r="E15" s="15">
        <v>34264805.75</v>
      </c>
      <c r="F15" s="15">
        <f t="shared" si="0"/>
        <v>97381912.620000005</v>
      </c>
      <c r="G15" s="15">
        <f t="shared" si="1"/>
        <v>47433447.54999999</v>
      </c>
      <c r="H15" s="15">
        <v>446566</v>
      </c>
      <c r="I15" s="15">
        <v>3199297.13</v>
      </c>
      <c r="J15" s="15">
        <v>43787584.419999987</v>
      </c>
      <c r="K15" s="15">
        <f t="shared" si="2"/>
        <v>49948465.070000015</v>
      </c>
      <c r="M15" s="24"/>
    </row>
    <row r="16" spans="1:39" ht="15.75" x14ac:dyDescent="0.3">
      <c r="A16" s="48" t="s">
        <v>110</v>
      </c>
      <c r="B16" s="30" t="s">
        <v>111</v>
      </c>
      <c r="C16" s="15">
        <v>0</v>
      </c>
      <c r="D16" s="15">
        <v>5000000</v>
      </c>
      <c r="E16" s="15">
        <v>0</v>
      </c>
      <c r="F16" s="15">
        <f t="shared" si="0"/>
        <v>5000000</v>
      </c>
      <c r="G16" s="15">
        <f t="shared" si="1"/>
        <v>0</v>
      </c>
      <c r="H16" s="15">
        <v>0</v>
      </c>
      <c r="I16" s="15">
        <v>0</v>
      </c>
      <c r="J16" s="15">
        <v>0</v>
      </c>
      <c r="K16" s="15">
        <f t="shared" si="2"/>
        <v>5000000</v>
      </c>
      <c r="M16" s="24"/>
    </row>
    <row r="17" spans="1:13" ht="27" x14ac:dyDescent="0.3">
      <c r="A17" s="48" t="s">
        <v>112</v>
      </c>
      <c r="B17" s="30" t="s">
        <v>113</v>
      </c>
      <c r="C17" s="15">
        <v>11454458.780000001</v>
      </c>
      <c r="D17" s="15">
        <v>0</v>
      </c>
      <c r="E17" s="15">
        <v>2388898.38</v>
      </c>
      <c r="F17" s="15">
        <f t="shared" si="0"/>
        <v>13843357.16</v>
      </c>
      <c r="G17" s="15">
        <f t="shared" si="1"/>
        <v>7297079.9099999992</v>
      </c>
      <c r="H17" s="15">
        <v>9484.16</v>
      </c>
      <c r="I17" s="15">
        <v>758229.34</v>
      </c>
      <c r="J17" s="15">
        <v>6529366.4099999992</v>
      </c>
      <c r="K17" s="15">
        <f t="shared" si="2"/>
        <v>6546277.2500000009</v>
      </c>
      <c r="M17" s="24"/>
    </row>
    <row r="18" spans="1:13" ht="15.75" x14ac:dyDescent="0.3">
      <c r="A18" s="48" t="s">
        <v>114</v>
      </c>
      <c r="B18" s="30" t="s">
        <v>115</v>
      </c>
      <c r="C18" s="15">
        <v>25963676.790000003</v>
      </c>
      <c r="D18" s="15">
        <v>0</v>
      </c>
      <c r="E18" s="15">
        <v>-268778.15999999997</v>
      </c>
      <c r="F18" s="15">
        <f t="shared" si="0"/>
        <v>25694898.630000003</v>
      </c>
      <c r="G18" s="15">
        <f t="shared" si="1"/>
        <v>13369304.369999995</v>
      </c>
      <c r="H18" s="15">
        <v>6412.5</v>
      </c>
      <c r="I18" s="15">
        <v>31017.69999999999</v>
      </c>
      <c r="J18" s="15">
        <v>13331874.169999996</v>
      </c>
      <c r="K18" s="15">
        <f t="shared" si="2"/>
        <v>12325594.260000007</v>
      </c>
      <c r="M18" s="24"/>
    </row>
    <row r="19" spans="1:13" ht="14.25" customHeight="1" x14ac:dyDescent="0.25">
      <c r="C19" s="31"/>
      <c r="D19" s="18"/>
      <c r="E19" s="18"/>
      <c r="F19" s="18"/>
      <c r="G19" s="18"/>
      <c r="H19" s="18"/>
      <c r="I19" s="18"/>
      <c r="J19" s="18"/>
      <c r="K19" s="31"/>
    </row>
    <row r="20" spans="1:13" ht="18" customHeight="1" x14ac:dyDescent="0.25">
      <c r="A20" s="19"/>
      <c r="B20" s="20" t="s">
        <v>60</v>
      </c>
      <c r="C20" s="21">
        <f>SUM(C9:C19)</f>
        <v>1102986658</v>
      </c>
      <c r="D20" s="21">
        <f t="shared" ref="D20:I20" si="3">SUM(D9:D19)</f>
        <v>458008629.01999998</v>
      </c>
      <c r="E20" s="21">
        <v>0</v>
      </c>
      <c r="F20" s="21">
        <f t="shared" si="3"/>
        <v>1560995287.0199997</v>
      </c>
      <c r="G20" s="21">
        <f t="shared" si="3"/>
        <v>748026876.71000016</v>
      </c>
      <c r="H20" s="21">
        <f t="shared" si="3"/>
        <v>27012406.199999996</v>
      </c>
      <c r="I20" s="21">
        <f t="shared" si="3"/>
        <v>38717672.380000018</v>
      </c>
      <c r="J20" s="21">
        <f>SUM(J9:J19)</f>
        <v>682296798.13000011</v>
      </c>
      <c r="K20" s="21">
        <f>SUM(K9:K19)</f>
        <v>812968410.3099997</v>
      </c>
    </row>
    <row r="21" spans="1:13" x14ac:dyDescent="0.25">
      <c r="C21" s="23"/>
      <c r="D21" s="24"/>
      <c r="E21" s="24"/>
      <c r="F21" s="24"/>
      <c r="G21" s="24"/>
      <c r="H21" s="24"/>
      <c r="I21" s="24"/>
      <c r="J21" s="24"/>
      <c r="K21" s="23"/>
    </row>
    <row r="22" spans="1:13" x14ac:dyDescent="0.25">
      <c r="C22" s="23"/>
      <c r="K22" s="23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2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N16"/>
  <sheetViews>
    <sheetView showGridLines="0" workbookViewId="0">
      <selection activeCell="A3" sqref="A3:M3"/>
    </sheetView>
  </sheetViews>
  <sheetFormatPr baseColWidth="10" defaultRowHeight="15" x14ac:dyDescent="0.25"/>
  <cols>
    <col min="1" max="1" width="5.42578125" customWidth="1"/>
    <col min="2" max="2" width="13.28515625" style="3" bestFit="1" customWidth="1"/>
    <col min="3" max="3" width="10.140625" style="3" bestFit="1" customWidth="1"/>
    <col min="4" max="4" width="18" style="3" bestFit="1" customWidth="1"/>
    <col min="5" max="5" width="14.42578125" bestFit="1" customWidth="1"/>
    <col min="6" max="6" width="15.42578125" bestFit="1" customWidth="1"/>
    <col min="7" max="7" width="15.140625" customWidth="1"/>
    <col min="8" max="9" width="14.42578125" bestFit="1" customWidth="1"/>
    <col min="10" max="11" width="12.28515625" hidden="1" customWidth="1"/>
    <col min="12" max="13" width="14.42578125" bestFit="1" customWidth="1"/>
  </cols>
  <sheetData>
    <row r="2" spans="1:40" s="2" customFormat="1" ht="12" customHeight="1" x14ac:dyDescent="0.3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2" customHeight="1" x14ac:dyDescent="0.3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12" customHeight="1" x14ac:dyDescent="0.3">
      <c r="A4" s="135" t="s">
        <v>116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2" customHeight="1" x14ac:dyDescent="0.3">
      <c r="A5" s="138" t="s">
        <v>129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" customHeight="1" x14ac:dyDescent="0.25">
      <c r="A6" s="26"/>
      <c r="E6" s="27"/>
    </row>
    <row r="7" spans="1:40" x14ac:dyDescent="0.25">
      <c r="J7" s="28"/>
      <c r="K7" s="28"/>
    </row>
    <row r="8" spans="1:40" ht="35.25" customHeight="1" x14ac:dyDescent="0.25">
      <c r="A8" s="144" t="s">
        <v>117</v>
      </c>
      <c r="B8" s="145"/>
      <c r="C8" s="37" t="s">
        <v>118</v>
      </c>
      <c r="D8" s="37" t="s">
        <v>62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8</v>
      </c>
      <c r="K8" s="37" t="s">
        <v>9</v>
      </c>
      <c r="L8" s="37" t="s">
        <v>10</v>
      </c>
      <c r="M8" s="37" t="s">
        <v>11</v>
      </c>
    </row>
    <row r="9" spans="1:40" ht="15.75" x14ac:dyDescent="0.3">
      <c r="A9" s="147">
        <v>1</v>
      </c>
      <c r="B9" s="149" t="s">
        <v>119</v>
      </c>
      <c r="C9" s="13">
        <v>1</v>
      </c>
      <c r="D9" s="13" t="s">
        <v>120</v>
      </c>
      <c r="E9" s="15">
        <v>697679667.0000006</v>
      </c>
      <c r="F9" s="15">
        <v>243102507.12</v>
      </c>
      <c r="G9" s="15">
        <v>-5963.1999999024847</v>
      </c>
      <c r="H9" s="15">
        <f>E9+F9+G9</f>
        <v>940776210.92000067</v>
      </c>
      <c r="I9" s="15">
        <f>J9+K9+L9</f>
        <v>447455419.65000004</v>
      </c>
      <c r="J9" s="15">
        <v>15959026.810000001</v>
      </c>
      <c r="K9" s="15">
        <v>28614559.189999986</v>
      </c>
      <c r="L9" s="15">
        <v>402881833.65000004</v>
      </c>
      <c r="M9" s="15">
        <f>H9-I9</f>
        <v>493320791.27000064</v>
      </c>
    </row>
    <row r="10" spans="1:40" ht="15.75" x14ac:dyDescent="0.3">
      <c r="A10" s="148"/>
      <c r="B10" s="150"/>
      <c r="C10" s="13">
        <v>5</v>
      </c>
      <c r="D10" s="13" t="s">
        <v>121</v>
      </c>
      <c r="E10" s="15">
        <v>302242563</v>
      </c>
      <c r="F10" s="15">
        <v>64530363.190000027</v>
      </c>
      <c r="G10" s="15">
        <v>5963.2000000048429</v>
      </c>
      <c r="H10" s="15">
        <f>E10+F10+G10</f>
        <v>366778889.39000005</v>
      </c>
      <c r="I10" s="15">
        <f>J10+K10+L10</f>
        <v>177526311.45000002</v>
      </c>
      <c r="J10" s="15">
        <v>11053379.389999999</v>
      </c>
      <c r="K10" s="15">
        <v>1176701.73</v>
      </c>
      <c r="L10" s="15">
        <v>165296230.33000001</v>
      </c>
      <c r="M10" s="15">
        <f>H10-I10</f>
        <v>189252577.94000003</v>
      </c>
    </row>
    <row r="11" spans="1:40" x14ac:dyDescent="0.25">
      <c r="A11" s="148"/>
      <c r="B11" s="151" t="s">
        <v>122</v>
      </c>
      <c r="C11" s="152"/>
      <c r="D11" s="152"/>
      <c r="E11" s="49">
        <f>SUM(E9:E10)</f>
        <v>999922230.0000006</v>
      </c>
      <c r="F11" s="49">
        <f t="shared" ref="F11:M11" si="0">SUM(F9:F10)</f>
        <v>307632870.31000006</v>
      </c>
      <c r="G11" s="49">
        <f t="shared" si="0"/>
        <v>1.0235817171633244E-7</v>
      </c>
      <c r="H11" s="49">
        <f t="shared" si="0"/>
        <v>1307555100.3100007</v>
      </c>
      <c r="I11" s="49">
        <f t="shared" si="0"/>
        <v>624981731.10000002</v>
      </c>
      <c r="J11" s="49">
        <f t="shared" si="0"/>
        <v>27012406.199999999</v>
      </c>
      <c r="K11" s="49">
        <f t="shared" si="0"/>
        <v>29791260.919999987</v>
      </c>
      <c r="L11" s="49">
        <f t="shared" si="0"/>
        <v>568178063.98000002</v>
      </c>
      <c r="M11" s="49">
        <f t="shared" si="0"/>
        <v>682573369.21000063</v>
      </c>
    </row>
    <row r="12" spans="1:40" ht="15.75" x14ac:dyDescent="0.3">
      <c r="A12" s="147">
        <v>2</v>
      </c>
      <c r="B12" s="149" t="s">
        <v>123</v>
      </c>
      <c r="C12" s="13">
        <v>5</v>
      </c>
      <c r="D12" s="13" t="s">
        <v>121</v>
      </c>
      <c r="E12" s="15">
        <v>103064428</v>
      </c>
      <c r="F12" s="15">
        <v>54536769.089999996</v>
      </c>
      <c r="G12" s="15">
        <v>-1.862645149230957E-9</v>
      </c>
      <c r="H12" s="15">
        <f t="shared" ref="H12:H13" si="1">E12+F12+G12</f>
        <v>157601197.09</v>
      </c>
      <c r="I12" s="15">
        <f>J12+K12+L12</f>
        <v>60462496.630000003</v>
      </c>
      <c r="J12" s="15">
        <v>0</v>
      </c>
      <c r="K12" s="15">
        <v>8926411.459999999</v>
      </c>
      <c r="L12" s="15">
        <v>51536085.170000002</v>
      </c>
      <c r="M12" s="15">
        <f>H12-I12</f>
        <v>97138700.460000008</v>
      </c>
    </row>
    <row r="13" spans="1:40" ht="18" customHeight="1" x14ac:dyDescent="0.3">
      <c r="A13" s="148"/>
      <c r="B13" s="150"/>
      <c r="C13" s="13">
        <v>6</v>
      </c>
      <c r="D13" s="13" t="s">
        <v>124</v>
      </c>
      <c r="E13" s="15">
        <v>0</v>
      </c>
      <c r="F13" s="15">
        <v>95838989.61999999</v>
      </c>
      <c r="G13" s="15">
        <v>0</v>
      </c>
      <c r="H13" s="15">
        <f t="shared" si="1"/>
        <v>95838989.61999999</v>
      </c>
      <c r="I13" s="15">
        <f>J13+K13+L13</f>
        <v>62582648.979999997</v>
      </c>
      <c r="J13" s="15">
        <v>0</v>
      </c>
      <c r="K13" s="15">
        <v>0</v>
      </c>
      <c r="L13" s="15">
        <v>62582648.979999997</v>
      </c>
      <c r="M13" s="15">
        <f>H13-I13</f>
        <v>33256340.639999993</v>
      </c>
    </row>
    <row r="14" spans="1:40" x14ac:dyDescent="0.25">
      <c r="A14" s="148"/>
      <c r="B14" s="151" t="s">
        <v>125</v>
      </c>
      <c r="C14" s="152"/>
      <c r="D14" s="152"/>
      <c r="E14" s="49">
        <f>SUM(E12:E13)</f>
        <v>103064428</v>
      </c>
      <c r="F14" s="49">
        <f t="shared" ref="F14:M14" si="2">SUM(F12:F13)</f>
        <v>150375758.70999998</v>
      </c>
      <c r="G14" s="49">
        <f t="shared" si="2"/>
        <v>-1.862645149230957E-9</v>
      </c>
      <c r="H14" s="49">
        <f t="shared" si="2"/>
        <v>253440186.70999998</v>
      </c>
      <c r="I14" s="49">
        <f t="shared" si="2"/>
        <v>123045145.61</v>
      </c>
      <c r="J14" s="49">
        <f t="shared" si="2"/>
        <v>0</v>
      </c>
      <c r="K14" s="49">
        <f t="shared" si="2"/>
        <v>8926411.459999999</v>
      </c>
      <c r="L14" s="49">
        <f t="shared" si="2"/>
        <v>114118734.15000001</v>
      </c>
      <c r="M14" s="49">
        <f t="shared" si="2"/>
        <v>130395041.09999999</v>
      </c>
    </row>
    <row r="15" spans="1:40" x14ac:dyDescent="0.25">
      <c r="E15" s="18"/>
      <c r="F15" s="18"/>
      <c r="G15" s="18"/>
      <c r="H15" s="18"/>
      <c r="I15" s="18"/>
      <c r="J15" s="18"/>
      <c r="K15" s="18"/>
      <c r="L15" s="18"/>
      <c r="M15" s="18"/>
    </row>
    <row r="16" spans="1:40" x14ac:dyDescent="0.25">
      <c r="A16" s="153" t="s">
        <v>60</v>
      </c>
      <c r="B16" s="153"/>
      <c r="C16" s="153"/>
      <c r="D16" s="154"/>
      <c r="E16" s="21">
        <f>SUM(E11,E14)</f>
        <v>1102986658.0000005</v>
      </c>
      <c r="F16" s="21">
        <f t="shared" ref="F16:L16" si="3">SUM(F11,F14)</f>
        <v>458008629.02000004</v>
      </c>
      <c r="G16" s="32">
        <v>0</v>
      </c>
      <c r="H16" s="21">
        <f t="shared" si="3"/>
        <v>1560995287.0200007</v>
      </c>
      <c r="I16" s="21">
        <f t="shared" si="3"/>
        <v>748026876.71000004</v>
      </c>
      <c r="J16" s="21">
        <f t="shared" si="3"/>
        <v>27012406.199999999</v>
      </c>
      <c r="K16" s="21">
        <f t="shared" si="3"/>
        <v>38717672.379999988</v>
      </c>
      <c r="L16" s="21">
        <f t="shared" si="3"/>
        <v>682296798.13</v>
      </c>
      <c r="M16" s="21">
        <f>SUM(M11,M14)</f>
        <v>812968410.31000066</v>
      </c>
    </row>
  </sheetData>
  <mergeCells count="12">
    <mergeCell ref="A12:A14"/>
    <mergeCell ref="B12:B13"/>
    <mergeCell ref="B14:D14"/>
    <mergeCell ref="A16:D16"/>
    <mergeCell ref="A2:M2"/>
    <mergeCell ref="A3:M3"/>
    <mergeCell ref="A4:M4"/>
    <mergeCell ref="A5:M5"/>
    <mergeCell ref="A8:B8"/>
    <mergeCell ref="A9:A11"/>
    <mergeCell ref="B9:B10"/>
    <mergeCell ref="B11:D11"/>
  </mergeCells>
  <printOptions horizontalCentered="1"/>
  <pageMargins left="0" right="0" top="0.74803149606299213" bottom="0.74803149606299213" header="0.31496062992125984" footer="0.31496062992125984"/>
  <pageSetup scale="90" orientation="landscape" r:id="rId1"/>
  <ignoredErrors>
    <ignoredError sqref="H11:I11 M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14"/>
  <sheetViews>
    <sheetView showGridLines="0" workbookViewId="0">
      <selection activeCell="A3" sqref="A3:K3"/>
    </sheetView>
  </sheetViews>
  <sheetFormatPr baseColWidth="10" defaultRowHeight="15" x14ac:dyDescent="0.25"/>
  <cols>
    <col min="2" max="2" width="30" style="3" customWidth="1"/>
    <col min="3" max="3" width="14.42578125" bestFit="1" customWidth="1"/>
    <col min="4" max="4" width="15.42578125" bestFit="1" customWidth="1"/>
    <col min="5" max="5" width="15.140625" customWidth="1"/>
    <col min="6" max="7" width="14.42578125" bestFit="1" customWidth="1"/>
    <col min="8" max="9" width="12.28515625" hidden="1" customWidth="1"/>
    <col min="10" max="11" width="14.42578125" bestFit="1" customWidth="1"/>
  </cols>
  <sheetData>
    <row r="2" spans="1:39" s="2" customFormat="1" ht="12" customHeight="1" x14ac:dyDescent="0.3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12" customHeight="1" x14ac:dyDescent="0.3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12" customHeight="1" x14ac:dyDescent="0.3">
      <c r="A4" s="135" t="s">
        <v>126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12" customHeight="1" x14ac:dyDescent="0.3">
      <c r="A5" s="138" t="s">
        <v>129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12" customHeight="1" x14ac:dyDescent="0.25">
      <c r="A6" s="26"/>
      <c r="C6" s="27"/>
    </row>
    <row r="7" spans="1:39" x14ac:dyDescent="0.25">
      <c r="H7" s="28"/>
      <c r="I7" s="28"/>
    </row>
    <row r="8" spans="1:39" ht="35.25" customHeight="1" x14ac:dyDescent="0.25">
      <c r="A8" s="47" t="s">
        <v>95</v>
      </c>
      <c r="B8" s="50" t="s">
        <v>62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8</v>
      </c>
      <c r="I8" s="37" t="s">
        <v>9</v>
      </c>
      <c r="J8" s="37" t="s">
        <v>10</v>
      </c>
      <c r="K8" s="37" t="s">
        <v>11</v>
      </c>
    </row>
    <row r="9" spans="1:39" ht="18" customHeight="1" x14ac:dyDescent="0.3">
      <c r="A9" s="51">
        <v>1</v>
      </c>
      <c r="B9" s="52" t="s">
        <v>127</v>
      </c>
      <c r="C9" s="15">
        <v>937383710.31999946</v>
      </c>
      <c r="D9" s="15">
        <v>438828160.17999977</v>
      </c>
      <c r="E9" s="15">
        <v>-70149631.680000022</v>
      </c>
      <c r="F9" s="15">
        <f>C9+D9+E9</f>
        <v>1306062238.8199992</v>
      </c>
      <c r="G9" s="15">
        <f>H9+I9+J9</f>
        <v>611012141.76000023</v>
      </c>
      <c r="H9" s="15">
        <v>15980341.609999998</v>
      </c>
      <c r="I9" s="15">
        <v>31238901.23999998</v>
      </c>
      <c r="J9" s="15">
        <v>563792898.91000021</v>
      </c>
      <c r="K9" s="15">
        <f>F9-G9</f>
        <v>695050097.05999899</v>
      </c>
    </row>
    <row r="10" spans="1:39" ht="18" customHeight="1" x14ac:dyDescent="0.3">
      <c r="A10" s="51">
        <v>2</v>
      </c>
      <c r="B10" s="52" t="s">
        <v>128</v>
      </c>
      <c r="C10" s="15">
        <v>165602947.67999998</v>
      </c>
      <c r="D10" s="15">
        <v>19180468.840000011</v>
      </c>
      <c r="E10" s="15">
        <v>70149631.679999977</v>
      </c>
      <c r="F10" s="15">
        <f>C10+D10+E10</f>
        <v>254933048.19999996</v>
      </c>
      <c r="G10" s="15">
        <f>H10+I10+J10</f>
        <v>137014734.95000005</v>
      </c>
      <c r="H10" s="15">
        <v>11032064.59</v>
      </c>
      <c r="I10" s="15">
        <v>7478771.1400000025</v>
      </c>
      <c r="J10" s="15">
        <v>118503899.22000006</v>
      </c>
      <c r="K10" s="15">
        <f>F10-G10</f>
        <v>117918313.24999991</v>
      </c>
    </row>
    <row r="11" spans="1:39" x14ac:dyDescent="0.25">
      <c r="C11" s="31"/>
      <c r="D11" s="18"/>
      <c r="E11" s="18"/>
      <c r="F11" s="18"/>
      <c r="G11" s="18"/>
      <c r="H11" s="18"/>
      <c r="I11" s="18"/>
      <c r="J11" s="18"/>
      <c r="K11" s="31"/>
    </row>
    <row r="12" spans="1:39" ht="18" customHeight="1" x14ac:dyDescent="0.25">
      <c r="A12" s="19"/>
      <c r="B12" s="20" t="s">
        <v>60</v>
      </c>
      <c r="C12" s="21">
        <f>SUM(C9:C11)</f>
        <v>1102986657.9999995</v>
      </c>
      <c r="D12" s="21">
        <f>SUM(D9:D11)</f>
        <v>458008629.0199998</v>
      </c>
      <c r="E12" s="32">
        <v>0</v>
      </c>
      <c r="F12" s="21">
        <f t="shared" ref="F12:K12" si="0">SUM(F9:F10)</f>
        <v>1560995287.0199993</v>
      </c>
      <c r="G12" s="21">
        <f t="shared" si="0"/>
        <v>748026876.71000028</v>
      </c>
      <c r="H12" s="21">
        <f t="shared" si="0"/>
        <v>27012406.199999996</v>
      </c>
      <c r="I12" s="21">
        <f t="shared" si="0"/>
        <v>38717672.37999998</v>
      </c>
      <c r="J12" s="21">
        <f t="shared" si="0"/>
        <v>682296798.13000023</v>
      </c>
      <c r="K12" s="21">
        <f t="shared" si="0"/>
        <v>812968410.30999887</v>
      </c>
    </row>
    <row r="13" spans="1:39" x14ac:dyDescent="0.25">
      <c r="C13" s="23"/>
      <c r="D13" s="24"/>
      <c r="E13" s="24"/>
      <c r="F13" s="24"/>
      <c r="G13" s="24"/>
      <c r="H13" s="24"/>
      <c r="I13" s="24"/>
      <c r="J13" s="24"/>
      <c r="K13" s="23"/>
    </row>
    <row r="14" spans="1:39" x14ac:dyDescent="0.25">
      <c r="C14" s="31"/>
      <c r="D14" s="31"/>
      <c r="E14" s="31"/>
      <c r="F14" s="31"/>
      <c r="G14" s="31"/>
      <c r="H14" s="31"/>
      <c r="I14" s="31"/>
      <c r="J14" s="31"/>
      <c r="K14" s="31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48" workbookViewId="0">
      <selection activeCell="E65" sqref="E65"/>
    </sheetView>
  </sheetViews>
  <sheetFormatPr baseColWidth="10" defaultRowHeight="15" x14ac:dyDescent="0.25"/>
  <cols>
    <col min="1" max="1" width="88.7109375" customWidth="1"/>
    <col min="2" max="2" width="14.7109375" bestFit="1" customWidth="1"/>
    <col min="3" max="3" width="15.42578125" bestFit="1" customWidth="1"/>
  </cols>
  <sheetData>
    <row r="1" spans="1:3" x14ac:dyDescent="0.25">
      <c r="A1" s="123" t="s">
        <v>194</v>
      </c>
      <c r="B1" s="123"/>
      <c r="C1" s="123"/>
    </row>
    <row r="2" spans="1:3" x14ac:dyDescent="0.25">
      <c r="A2" s="123" t="s">
        <v>132</v>
      </c>
      <c r="B2" s="123"/>
      <c r="C2" s="123"/>
    </row>
    <row r="3" spans="1:3" x14ac:dyDescent="0.25">
      <c r="A3" s="123" t="s">
        <v>133</v>
      </c>
      <c r="B3" s="123"/>
      <c r="C3" s="123"/>
    </row>
    <row r="4" spans="1:3" x14ac:dyDescent="0.25">
      <c r="A4" s="123"/>
      <c r="B4" s="123"/>
      <c r="C4" s="123"/>
    </row>
    <row r="5" spans="1:3" x14ac:dyDescent="0.25">
      <c r="A5" s="123" t="s">
        <v>320</v>
      </c>
      <c r="B5" s="123"/>
      <c r="C5" s="123"/>
    </row>
    <row r="6" spans="1:3" x14ac:dyDescent="0.25">
      <c r="A6" s="123" t="s">
        <v>135</v>
      </c>
      <c r="B6" s="123"/>
      <c r="C6" s="123"/>
    </row>
    <row r="7" spans="1:3" x14ac:dyDescent="0.25">
      <c r="A7" s="123" t="s">
        <v>136</v>
      </c>
      <c r="B7" s="123"/>
      <c r="C7" s="123"/>
    </row>
    <row r="8" spans="1:3" x14ac:dyDescent="0.25">
      <c r="A8" s="155"/>
      <c r="B8" s="156" t="s">
        <v>138</v>
      </c>
      <c r="C8" s="156" t="s">
        <v>321</v>
      </c>
    </row>
    <row r="9" spans="1:3" x14ac:dyDescent="0.25">
      <c r="A9" s="98" t="s">
        <v>322</v>
      </c>
      <c r="B9" s="98"/>
      <c r="C9" s="98"/>
    </row>
    <row r="10" spans="1:3" x14ac:dyDescent="0.25">
      <c r="A10" s="98" t="s">
        <v>323</v>
      </c>
      <c r="B10" s="99">
        <v>105916512.97</v>
      </c>
      <c r="C10" s="99">
        <v>122615646.63</v>
      </c>
    </row>
    <row r="11" spans="1:3" x14ac:dyDescent="0.25">
      <c r="A11" s="98" t="s">
        <v>324</v>
      </c>
      <c r="B11" s="99">
        <v>30117374.93</v>
      </c>
      <c r="C11" s="99">
        <v>38198682.469999999</v>
      </c>
    </row>
    <row r="12" spans="1:3" x14ac:dyDescent="0.25">
      <c r="A12" s="98" t="s">
        <v>325</v>
      </c>
      <c r="B12" s="99">
        <v>0</v>
      </c>
      <c r="C12" s="99">
        <v>0</v>
      </c>
    </row>
    <row r="13" spans="1:3" x14ac:dyDescent="0.25">
      <c r="A13" s="98" t="s">
        <v>326</v>
      </c>
      <c r="B13" s="99">
        <v>15167822.130000001</v>
      </c>
      <c r="C13" s="99">
        <v>12481535.210000001</v>
      </c>
    </row>
    <row r="14" spans="1:3" x14ac:dyDescent="0.25">
      <c r="A14" s="98" t="s">
        <v>327</v>
      </c>
      <c r="B14" s="99">
        <v>-1247043</v>
      </c>
      <c r="C14" s="99">
        <v>3089852.15</v>
      </c>
    </row>
    <row r="15" spans="1:3" x14ac:dyDescent="0.25">
      <c r="A15" s="98" t="s">
        <v>328</v>
      </c>
      <c r="B15" s="99">
        <v>1220453.54</v>
      </c>
      <c r="C15" s="99">
        <v>13035705.27</v>
      </c>
    </row>
    <row r="16" spans="1:3" x14ac:dyDescent="0.25">
      <c r="A16" s="98" t="s">
        <v>329</v>
      </c>
      <c r="B16" s="99">
        <v>0</v>
      </c>
      <c r="C16" s="99">
        <v>0</v>
      </c>
    </row>
    <row r="17" spans="1:3" x14ac:dyDescent="0.25">
      <c r="A17" s="98" t="s">
        <v>330</v>
      </c>
      <c r="B17" s="99">
        <v>2451289.96</v>
      </c>
      <c r="C17" s="99">
        <v>2997391.23</v>
      </c>
    </row>
    <row r="18" spans="1:3" x14ac:dyDescent="0.25">
      <c r="A18" s="98" t="s">
        <v>278</v>
      </c>
      <c r="B18" s="99">
        <v>46751898</v>
      </c>
      <c r="C18" s="99">
        <v>36091123</v>
      </c>
    </row>
    <row r="19" spans="1:3" x14ac:dyDescent="0.25">
      <c r="A19" s="98" t="s">
        <v>331</v>
      </c>
      <c r="B19" s="99">
        <v>0</v>
      </c>
      <c r="C19" s="99">
        <v>0</v>
      </c>
    </row>
    <row r="20" spans="1:3" x14ac:dyDescent="0.25">
      <c r="A20" s="98" t="s">
        <v>332</v>
      </c>
      <c r="B20" s="99">
        <v>11454717.41</v>
      </c>
      <c r="C20" s="99">
        <v>16721357.300000001</v>
      </c>
    </row>
    <row r="21" spans="1:3" x14ac:dyDescent="0.25">
      <c r="A21" s="98" t="s">
        <v>333</v>
      </c>
      <c r="B21" s="99">
        <v>-78826398.189999998</v>
      </c>
      <c r="C21" s="99">
        <v>-107641296.73</v>
      </c>
    </row>
    <row r="22" spans="1:3" x14ac:dyDescent="0.25">
      <c r="A22" s="98" t="s">
        <v>334</v>
      </c>
      <c r="B22" s="99">
        <v>-6435468.8300000001</v>
      </c>
      <c r="C22" s="99">
        <v>-8404756.3599999994</v>
      </c>
    </row>
    <row r="23" spans="1:3" x14ac:dyDescent="0.25">
      <c r="A23" s="98" t="s">
        <v>335</v>
      </c>
      <c r="B23" s="99">
        <v>-32348723.68</v>
      </c>
      <c r="C23" s="99">
        <v>-34908168.469999999</v>
      </c>
    </row>
    <row r="24" spans="1:3" x14ac:dyDescent="0.25">
      <c r="A24" s="98" t="s">
        <v>336</v>
      </c>
      <c r="B24" s="99">
        <v>-35871183.450000003</v>
      </c>
      <c r="C24" s="99">
        <v>-60976372.130000003</v>
      </c>
    </row>
    <row r="25" spans="1:3" x14ac:dyDescent="0.25">
      <c r="A25" s="98" t="s">
        <v>337</v>
      </c>
      <c r="B25" s="99">
        <v>-4171022.23</v>
      </c>
      <c r="C25" s="99">
        <v>-3351999.77</v>
      </c>
    </row>
    <row r="26" spans="1:3" x14ac:dyDescent="0.25">
      <c r="A26" s="98" t="s">
        <v>293</v>
      </c>
      <c r="B26" s="99">
        <v>-2828720.38</v>
      </c>
      <c r="C26" s="99">
        <v>-2453631.88</v>
      </c>
    </row>
    <row r="27" spans="1:3" x14ac:dyDescent="0.25">
      <c r="A27" s="98" t="s">
        <v>338</v>
      </c>
      <c r="B27" s="99">
        <v>0</v>
      </c>
      <c r="C27" s="99">
        <v>0</v>
      </c>
    </row>
    <row r="28" spans="1:3" x14ac:dyDescent="0.25">
      <c r="A28" s="98" t="s">
        <v>295</v>
      </c>
      <c r="B28" s="99">
        <v>148942.39999999999</v>
      </c>
      <c r="C28" s="99">
        <v>-150705.92000000001</v>
      </c>
    </row>
    <row r="29" spans="1:3" x14ac:dyDescent="0.25">
      <c r="A29" s="98" t="s">
        <v>296</v>
      </c>
      <c r="B29" s="99">
        <v>-767785.62</v>
      </c>
      <c r="C29" s="99">
        <v>-63399.3</v>
      </c>
    </row>
    <row r="30" spans="1:3" x14ac:dyDescent="0.25">
      <c r="A30" s="98" t="s">
        <v>297</v>
      </c>
      <c r="B30" s="99">
        <v>-723458.63</v>
      </c>
      <c r="C30" s="99">
        <v>-684262.67</v>
      </c>
    </row>
    <row r="31" spans="1:3" x14ac:dyDescent="0.25">
      <c r="A31" s="98" t="s">
        <v>339</v>
      </c>
      <c r="B31" s="99">
        <v>0</v>
      </c>
      <c r="C31" s="99">
        <v>0</v>
      </c>
    </row>
    <row r="32" spans="1:3" x14ac:dyDescent="0.25">
      <c r="A32" s="98" t="s">
        <v>299</v>
      </c>
      <c r="B32" s="99">
        <v>0</v>
      </c>
      <c r="C32" s="99">
        <v>0</v>
      </c>
    </row>
    <row r="33" spans="1:3" x14ac:dyDescent="0.25">
      <c r="A33" s="98" t="s">
        <v>300</v>
      </c>
      <c r="B33" s="99">
        <v>0</v>
      </c>
      <c r="C33" s="99">
        <v>0</v>
      </c>
    </row>
    <row r="34" spans="1:3" x14ac:dyDescent="0.25">
      <c r="A34" s="98" t="s">
        <v>340</v>
      </c>
      <c r="B34" s="99">
        <v>0</v>
      </c>
      <c r="C34" s="99">
        <v>0</v>
      </c>
    </row>
    <row r="35" spans="1:3" x14ac:dyDescent="0.25">
      <c r="A35" s="98" t="s">
        <v>278</v>
      </c>
      <c r="B35" s="99">
        <v>0</v>
      </c>
      <c r="C35" s="99">
        <v>0</v>
      </c>
    </row>
    <row r="36" spans="1:3" x14ac:dyDescent="0.25">
      <c r="A36" s="98" t="s">
        <v>302</v>
      </c>
      <c r="B36" s="99">
        <v>0</v>
      </c>
      <c r="C36" s="99">
        <v>0</v>
      </c>
    </row>
    <row r="37" spans="1:3" x14ac:dyDescent="0.25">
      <c r="A37" s="98" t="s">
        <v>303</v>
      </c>
      <c r="B37" s="99">
        <v>0</v>
      </c>
      <c r="C37" s="99">
        <v>0</v>
      </c>
    </row>
    <row r="38" spans="1:3" x14ac:dyDescent="0.25">
      <c r="A38" s="98" t="s">
        <v>304</v>
      </c>
      <c r="B38" s="99">
        <v>0</v>
      </c>
      <c r="C38" s="99">
        <v>0</v>
      </c>
    </row>
    <row r="39" spans="1:3" x14ac:dyDescent="0.25">
      <c r="A39" s="98" t="s">
        <v>341</v>
      </c>
      <c r="B39" s="99">
        <v>0</v>
      </c>
      <c r="C39" s="99">
        <v>0</v>
      </c>
    </row>
    <row r="40" spans="1:3" x14ac:dyDescent="0.25">
      <c r="A40" s="98" t="s">
        <v>342</v>
      </c>
      <c r="B40" s="99">
        <v>27090114.780000001</v>
      </c>
      <c r="C40" s="99">
        <v>14974349.9</v>
      </c>
    </row>
    <row r="41" spans="1:3" x14ac:dyDescent="0.25">
      <c r="A41" s="98" t="s">
        <v>343</v>
      </c>
      <c r="B41" s="98"/>
      <c r="C41" s="98"/>
    </row>
    <row r="42" spans="1:3" x14ac:dyDescent="0.25">
      <c r="A42" s="98" t="s">
        <v>323</v>
      </c>
      <c r="B42" s="99">
        <v>5149445.95</v>
      </c>
      <c r="C42" s="99">
        <v>12082970.789999999</v>
      </c>
    </row>
    <row r="43" spans="1:3" x14ac:dyDescent="0.25">
      <c r="A43" s="98" t="s">
        <v>151</v>
      </c>
      <c r="B43" s="99">
        <v>0</v>
      </c>
      <c r="C43" s="99">
        <v>0</v>
      </c>
    </row>
    <row r="44" spans="1:3" x14ac:dyDescent="0.25">
      <c r="A44" s="98" t="s">
        <v>152</v>
      </c>
      <c r="B44" s="99">
        <v>-1374935.78</v>
      </c>
      <c r="C44" s="99">
        <v>-5291258.6100000003</v>
      </c>
    </row>
    <row r="45" spans="1:3" x14ac:dyDescent="0.25">
      <c r="A45" s="98" t="s">
        <v>344</v>
      </c>
      <c r="B45" s="99">
        <v>6524381.7300000004</v>
      </c>
      <c r="C45" s="99">
        <v>17374229.399999999</v>
      </c>
    </row>
    <row r="46" spans="1:3" x14ac:dyDescent="0.25">
      <c r="A46" s="98" t="s">
        <v>333</v>
      </c>
      <c r="B46" s="99">
        <v>-45684157.890000001</v>
      </c>
      <c r="C46" s="99">
        <v>-47052401.530000001</v>
      </c>
    </row>
    <row r="47" spans="1:3" x14ac:dyDescent="0.25">
      <c r="A47" s="98" t="s">
        <v>151</v>
      </c>
      <c r="B47" s="99">
        <v>-17927359</v>
      </c>
      <c r="C47" s="99">
        <v>-93342655.879999995</v>
      </c>
    </row>
    <row r="48" spans="1:3" x14ac:dyDescent="0.25">
      <c r="A48" s="98" t="s">
        <v>152</v>
      </c>
      <c r="B48" s="99">
        <v>0</v>
      </c>
      <c r="C48" s="99">
        <v>0</v>
      </c>
    </row>
    <row r="49" spans="1:3" x14ac:dyDescent="0.25">
      <c r="A49" s="98" t="s">
        <v>345</v>
      </c>
      <c r="B49" s="99">
        <v>-27756798.890000001</v>
      </c>
      <c r="C49" s="99">
        <v>46290254.350000001</v>
      </c>
    </row>
    <row r="50" spans="1:3" x14ac:dyDescent="0.25">
      <c r="A50" s="98" t="s">
        <v>346</v>
      </c>
      <c r="B50" s="99">
        <v>-40534711.939999998</v>
      </c>
      <c r="C50" s="99">
        <v>-34969430.740000002</v>
      </c>
    </row>
    <row r="51" spans="1:3" x14ac:dyDescent="0.25">
      <c r="A51" s="98" t="s">
        <v>347</v>
      </c>
      <c r="B51" s="98"/>
      <c r="C51" s="98"/>
    </row>
    <row r="52" spans="1:3" x14ac:dyDescent="0.25">
      <c r="A52" s="98" t="s">
        <v>323</v>
      </c>
      <c r="B52" s="99">
        <v>0</v>
      </c>
      <c r="C52" s="99">
        <v>0</v>
      </c>
    </row>
    <row r="53" spans="1:3" x14ac:dyDescent="0.25">
      <c r="A53" s="98" t="s">
        <v>348</v>
      </c>
      <c r="B53" s="99">
        <v>0</v>
      </c>
      <c r="C53" s="99">
        <v>0</v>
      </c>
    </row>
    <row r="54" spans="1:3" x14ac:dyDescent="0.25">
      <c r="A54" s="98" t="s">
        <v>349</v>
      </c>
      <c r="B54" s="99">
        <v>0</v>
      </c>
      <c r="C54" s="99">
        <v>0</v>
      </c>
    </row>
    <row r="55" spans="1:3" x14ac:dyDescent="0.25">
      <c r="A55" s="98" t="s">
        <v>350</v>
      </c>
      <c r="B55" s="99">
        <v>0</v>
      </c>
      <c r="C55" s="99">
        <v>0</v>
      </c>
    </row>
    <row r="56" spans="1:3" x14ac:dyDescent="0.25">
      <c r="A56" s="98" t="s">
        <v>351</v>
      </c>
      <c r="B56" s="99">
        <v>0</v>
      </c>
      <c r="C56" s="99">
        <v>0</v>
      </c>
    </row>
    <row r="57" spans="1:3" x14ac:dyDescent="0.25">
      <c r="A57" s="98" t="s">
        <v>333</v>
      </c>
      <c r="B57" s="99">
        <v>-17821759.02</v>
      </c>
      <c r="C57" s="99">
        <v>25508589.449999999</v>
      </c>
    </row>
    <row r="58" spans="1:3" x14ac:dyDescent="0.25">
      <c r="A58" s="98" t="s">
        <v>352</v>
      </c>
      <c r="B58" s="99">
        <v>0</v>
      </c>
      <c r="C58" s="99">
        <v>0</v>
      </c>
    </row>
    <row r="59" spans="1:3" x14ac:dyDescent="0.25">
      <c r="A59" s="98" t="s">
        <v>349</v>
      </c>
      <c r="B59" s="99">
        <v>0</v>
      </c>
      <c r="C59" s="99">
        <v>0</v>
      </c>
    </row>
    <row r="60" spans="1:3" x14ac:dyDescent="0.25">
      <c r="A60" s="98" t="s">
        <v>350</v>
      </c>
      <c r="B60" s="99">
        <v>0</v>
      </c>
      <c r="C60" s="99">
        <v>0</v>
      </c>
    </row>
    <row r="61" spans="1:3" x14ac:dyDescent="0.25">
      <c r="A61" s="98" t="s">
        <v>353</v>
      </c>
      <c r="B61" s="99">
        <v>-17821759.02</v>
      </c>
      <c r="C61" s="99">
        <v>25508589.449999999</v>
      </c>
    </row>
    <row r="62" spans="1:3" x14ac:dyDescent="0.25">
      <c r="A62" s="98" t="s">
        <v>354</v>
      </c>
      <c r="B62" s="99">
        <v>17821759.02</v>
      </c>
      <c r="C62" s="99">
        <v>-25508589.449999999</v>
      </c>
    </row>
    <row r="63" spans="1:3" x14ac:dyDescent="0.25">
      <c r="A63" s="98" t="s">
        <v>355</v>
      </c>
      <c r="B63" s="99">
        <v>-31266356.18</v>
      </c>
      <c r="C63" s="99">
        <v>5513508.6100000003</v>
      </c>
    </row>
    <row r="64" spans="1:3" x14ac:dyDescent="0.25">
      <c r="A64" s="98" t="s">
        <v>356</v>
      </c>
      <c r="B64" s="99">
        <v>502742690.10000002</v>
      </c>
      <c r="C64" s="99">
        <v>517907517.16000003</v>
      </c>
    </row>
    <row r="65" spans="1:3" x14ac:dyDescent="0.25">
      <c r="A65" s="98" t="s">
        <v>357</v>
      </c>
      <c r="B65" s="99">
        <v>471476333.92000002</v>
      </c>
      <c r="C65" s="99">
        <v>502742690.10000002</v>
      </c>
    </row>
    <row r="66" spans="1:3" x14ac:dyDescent="0.25">
      <c r="A66" t="s">
        <v>167</v>
      </c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46" workbookViewId="0">
      <selection activeCell="A8" sqref="A8:XFD8"/>
    </sheetView>
  </sheetViews>
  <sheetFormatPr baseColWidth="10" defaultRowHeight="15" x14ac:dyDescent="0.25"/>
  <cols>
    <col min="1" max="1" width="90" customWidth="1"/>
    <col min="2" max="3" width="14.7109375" bestFit="1" customWidth="1"/>
  </cols>
  <sheetData>
    <row r="1" spans="1:3" x14ac:dyDescent="0.25">
      <c r="A1" s="123" t="s">
        <v>194</v>
      </c>
      <c r="B1" s="123"/>
      <c r="C1" s="123"/>
    </row>
    <row r="2" spans="1:3" x14ac:dyDescent="0.25">
      <c r="A2" s="123" t="s">
        <v>132</v>
      </c>
      <c r="B2" s="123"/>
      <c r="C2" s="123"/>
    </row>
    <row r="3" spans="1:3" x14ac:dyDescent="0.25">
      <c r="A3" s="123" t="s">
        <v>133</v>
      </c>
      <c r="B3" s="123"/>
      <c r="C3" s="123"/>
    </row>
    <row r="4" spans="1:3" x14ac:dyDescent="0.25">
      <c r="A4" s="123"/>
      <c r="B4" s="123"/>
      <c r="C4" s="123"/>
    </row>
    <row r="5" spans="1:3" x14ac:dyDescent="0.25">
      <c r="A5" s="123" t="s">
        <v>266</v>
      </c>
      <c r="B5" s="123"/>
      <c r="C5" s="123"/>
    </row>
    <row r="6" spans="1:3" x14ac:dyDescent="0.25">
      <c r="A6" s="123" t="s">
        <v>196</v>
      </c>
      <c r="B6" s="123"/>
      <c r="C6" s="123"/>
    </row>
    <row r="7" spans="1:3" x14ac:dyDescent="0.25">
      <c r="A7" s="123" t="s">
        <v>136</v>
      </c>
      <c r="B7" s="123"/>
      <c r="C7" s="123"/>
    </row>
    <row r="8" spans="1:3" x14ac:dyDescent="0.25">
      <c r="A8" s="155"/>
      <c r="B8" s="155">
        <v>2018</v>
      </c>
      <c r="C8" s="155">
        <v>2017</v>
      </c>
    </row>
    <row r="9" spans="1:3" x14ac:dyDescent="0.25">
      <c r="A9" s="98" t="s">
        <v>267</v>
      </c>
      <c r="B9" s="98"/>
      <c r="C9" s="98"/>
    </row>
    <row r="10" spans="1:3" x14ac:dyDescent="0.25">
      <c r="A10" s="98" t="s">
        <v>268</v>
      </c>
      <c r="B10" s="99">
        <v>509826287.52999997</v>
      </c>
      <c r="C10" s="99">
        <v>469369141.16000003</v>
      </c>
    </row>
    <row r="11" spans="1:3" x14ac:dyDescent="0.25">
      <c r="A11" s="98" t="s">
        <v>269</v>
      </c>
      <c r="B11" s="99">
        <v>322524348.44999999</v>
      </c>
      <c r="C11" s="99">
        <v>315026093.72000003</v>
      </c>
    </row>
    <row r="12" spans="1:3" x14ac:dyDescent="0.25">
      <c r="A12" s="98" t="s">
        <v>270</v>
      </c>
      <c r="B12" s="99">
        <v>0</v>
      </c>
      <c r="C12" s="99">
        <v>0</v>
      </c>
    </row>
    <row r="13" spans="1:3" x14ac:dyDescent="0.25">
      <c r="A13" s="98" t="s">
        <v>271</v>
      </c>
      <c r="B13" s="99">
        <v>0</v>
      </c>
      <c r="C13" s="99">
        <v>0</v>
      </c>
    </row>
    <row r="14" spans="1:3" x14ac:dyDescent="0.25">
      <c r="A14" s="98" t="s">
        <v>272</v>
      </c>
      <c r="B14" s="99">
        <v>80877490.120000005</v>
      </c>
      <c r="C14" s="99">
        <v>68419208.579999998</v>
      </c>
    </row>
    <row r="15" spans="1:3" x14ac:dyDescent="0.25">
      <c r="A15" s="98" t="s">
        <v>273</v>
      </c>
      <c r="B15" s="99">
        <v>14781413.09</v>
      </c>
      <c r="C15" s="99">
        <v>13247252.689999999</v>
      </c>
    </row>
    <row r="16" spans="1:3" x14ac:dyDescent="0.25">
      <c r="A16" s="98" t="s">
        <v>274</v>
      </c>
      <c r="B16" s="99">
        <v>54255728.780000001</v>
      </c>
      <c r="C16" s="99">
        <v>28522391.66</v>
      </c>
    </row>
    <row r="17" spans="1:3" x14ac:dyDescent="0.25">
      <c r="A17" s="98" t="s">
        <v>275</v>
      </c>
      <c r="B17" s="99">
        <v>0</v>
      </c>
      <c r="C17" s="99">
        <v>0</v>
      </c>
    </row>
    <row r="18" spans="1:3" x14ac:dyDescent="0.25">
      <c r="A18" s="98" t="s">
        <v>276</v>
      </c>
      <c r="B18" s="99">
        <v>37387307.090000004</v>
      </c>
      <c r="C18" s="99">
        <v>44154194.509999998</v>
      </c>
    </row>
    <row r="19" spans="1:3" x14ac:dyDescent="0.25">
      <c r="A19" s="98" t="s">
        <v>277</v>
      </c>
      <c r="B19" s="99">
        <v>291267127.05000001</v>
      </c>
      <c r="C19" s="99">
        <v>299327588.29000002</v>
      </c>
    </row>
    <row r="20" spans="1:3" x14ac:dyDescent="0.25">
      <c r="A20" s="98" t="s">
        <v>278</v>
      </c>
      <c r="B20" s="99">
        <v>291267127.05000001</v>
      </c>
      <c r="C20" s="99">
        <v>299327588.29000002</v>
      </c>
    </row>
    <row r="21" spans="1:3" x14ac:dyDescent="0.25">
      <c r="A21" s="98" t="s">
        <v>279</v>
      </c>
      <c r="B21" s="99">
        <v>0</v>
      </c>
      <c r="C21" s="99">
        <v>0</v>
      </c>
    </row>
    <row r="22" spans="1:3" x14ac:dyDescent="0.25">
      <c r="A22" s="98" t="s">
        <v>280</v>
      </c>
      <c r="B22" s="99">
        <v>0</v>
      </c>
      <c r="C22" s="99">
        <v>0</v>
      </c>
    </row>
    <row r="23" spans="1:3" x14ac:dyDescent="0.25">
      <c r="A23" s="98" t="s">
        <v>281</v>
      </c>
      <c r="B23" s="99">
        <v>0</v>
      </c>
      <c r="C23" s="99">
        <v>0</v>
      </c>
    </row>
    <row r="24" spans="1:3" x14ac:dyDescent="0.25">
      <c r="A24" s="98" t="s">
        <v>282</v>
      </c>
      <c r="B24" s="99">
        <v>0</v>
      </c>
      <c r="C24" s="99">
        <v>0</v>
      </c>
    </row>
    <row r="25" spans="1:3" x14ac:dyDescent="0.25">
      <c r="A25" s="98" t="s">
        <v>283</v>
      </c>
      <c r="B25" s="99">
        <v>0</v>
      </c>
      <c r="C25" s="99">
        <v>0</v>
      </c>
    </row>
    <row r="26" spans="1:3" x14ac:dyDescent="0.25">
      <c r="A26" s="98" t="s">
        <v>284</v>
      </c>
      <c r="B26" s="99">
        <v>0</v>
      </c>
      <c r="C26" s="99">
        <v>0</v>
      </c>
    </row>
    <row r="27" spans="1:3" x14ac:dyDescent="0.25">
      <c r="A27" s="98" t="s">
        <v>285</v>
      </c>
      <c r="B27" s="99">
        <v>0</v>
      </c>
      <c r="C27" s="99">
        <v>0</v>
      </c>
    </row>
    <row r="28" spans="1:3" x14ac:dyDescent="0.25">
      <c r="A28" s="98" t="s">
        <v>286</v>
      </c>
      <c r="B28" s="99">
        <v>801093414.58000004</v>
      </c>
      <c r="C28" s="99">
        <v>768696729.45000005</v>
      </c>
    </row>
    <row r="29" spans="1:3" x14ac:dyDescent="0.25">
      <c r="A29" s="98" t="s">
        <v>287</v>
      </c>
      <c r="B29" s="98"/>
      <c r="C29" s="98"/>
    </row>
    <row r="30" spans="1:3" x14ac:dyDescent="0.25">
      <c r="A30" s="98" t="s">
        <v>288</v>
      </c>
      <c r="B30" s="99">
        <v>453707017.45999998</v>
      </c>
      <c r="C30" s="99">
        <v>356012691.04000002</v>
      </c>
    </row>
    <row r="31" spans="1:3" x14ac:dyDescent="0.25">
      <c r="A31" s="98" t="s">
        <v>289</v>
      </c>
      <c r="B31" s="99">
        <v>209749419.12</v>
      </c>
      <c r="C31" s="99">
        <v>183325906.65000001</v>
      </c>
    </row>
    <row r="32" spans="1:3" x14ac:dyDescent="0.25">
      <c r="A32" s="98" t="s">
        <v>290</v>
      </c>
      <c r="B32" s="99">
        <v>29675015.59</v>
      </c>
      <c r="C32" s="99">
        <v>26428570.57</v>
      </c>
    </row>
    <row r="33" spans="1:3" x14ac:dyDescent="0.25">
      <c r="A33" s="98" t="s">
        <v>291</v>
      </c>
      <c r="B33" s="99">
        <v>214282582.75</v>
      </c>
      <c r="C33" s="99">
        <v>146258213.81999999</v>
      </c>
    </row>
    <row r="34" spans="1:3" x14ac:dyDescent="0.25">
      <c r="A34" s="98" t="s">
        <v>292</v>
      </c>
      <c r="B34" s="99">
        <v>49749977.25</v>
      </c>
      <c r="C34" s="99">
        <v>33629288.189999998</v>
      </c>
    </row>
    <row r="35" spans="1:3" x14ac:dyDescent="0.25">
      <c r="A35" s="98" t="s">
        <v>293</v>
      </c>
      <c r="B35" s="99">
        <v>16350427.779999999</v>
      </c>
      <c r="C35" s="99">
        <v>16518823.630000001</v>
      </c>
    </row>
    <row r="36" spans="1:3" x14ac:dyDescent="0.25">
      <c r="A36" s="98" t="s">
        <v>294</v>
      </c>
      <c r="B36" s="99">
        <v>0</v>
      </c>
      <c r="C36" s="99">
        <v>0</v>
      </c>
    </row>
    <row r="37" spans="1:3" x14ac:dyDescent="0.25">
      <c r="A37" s="98" t="s">
        <v>295</v>
      </c>
      <c r="B37" s="99">
        <v>6117023.9400000004</v>
      </c>
      <c r="C37" s="99">
        <v>2051430.74</v>
      </c>
    </row>
    <row r="38" spans="1:3" x14ac:dyDescent="0.25">
      <c r="A38" s="98" t="s">
        <v>296</v>
      </c>
      <c r="B38" s="99">
        <v>23258295.52</v>
      </c>
      <c r="C38" s="99">
        <v>12208183.039999999</v>
      </c>
    </row>
    <row r="39" spans="1:3" x14ac:dyDescent="0.25">
      <c r="A39" s="98" t="s">
        <v>297</v>
      </c>
      <c r="B39" s="99">
        <v>4024230.01</v>
      </c>
      <c r="C39" s="99">
        <v>2850850.78</v>
      </c>
    </row>
    <row r="40" spans="1:3" x14ac:dyDescent="0.25">
      <c r="A40" s="98" t="s">
        <v>298</v>
      </c>
      <c r="B40" s="99">
        <v>0</v>
      </c>
      <c r="C40" s="99">
        <v>0</v>
      </c>
    </row>
    <row r="41" spans="1:3" x14ac:dyDescent="0.25">
      <c r="A41" s="98" t="s">
        <v>299</v>
      </c>
      <c r="B41" s="99">
        <v>0</v>
      </c>
      <c r="C41" s="99">
        <v>0</v>
      </c>
    </row>
    <row r="42" spans="1:3" x14ac:dyDescent="0.25">
      <c r="A42" s="98" t="s">
        <v>300</v>
      </c>
      <c r="B42" s="99">
        <v>0</v>
      </c>
      <c r="C42" s="99">
        <v>0</v>
      </c>
    </row>
    <row r="43" spans="1:3" x14ac:dyDescent="0.25">
      <c r="A43" s="98" t="s">
        <v>301</v>
      </c>
      <c r="B43" s="99">
        <v>0</v>
      </c>
      <c r="C43" s="99">
        <v>0</v>
      </c>
    </row>
    <row r="44" spans="1:3" x14ac:dyDescent="0.25">
      <c r="A44" s="98" t="s">
        <v>278</v>
      </c>
      <c r="B44" s="99">
        <v>0</v>
      </c>
      <c r="C44" s="99">
        <v>250000</v>
      </c>
    </row>
    <row r="45" spans="1:3" x14ac:dyDescent="0.25">
      <c r="A45" s="98" t="s">
        <v>302</v>
      </c>
      <c r="B45" s="99">
        <v>0</v>
      </c>
      <c r="C45" s="99">
        <v>0</v>
      </c>
    </row>
    <row r="46" spans="1:3" x14ac:dyDescent="0.25">
      <c r="A46" s="98" t="s">
        <v>303</v>
      </c>
      <c r="B46" s="99">
        <v>0</v>
      </c>
      <c r="C46" s="99">
        <v>0</v>
      </c>
    </row>
    <row r="47" spans="1:3" x14ac:dyDescent="0.25">
      <c r="A47" s="98" t="s">
        <v>304</v>
      </c>
      <c r="B47" s="99">
        <v>0</v>
      </c>
      <c r="C47" s="99">
        <v>250000</v>
      </c>
    </row>
    <row r="48" spans="1:3" x14ac:dyDescent="0.25">
      <c r="A48" s="98" t="s">
        <v>305</v>
      </c>
      <c r="B48" s="99">
        <v>2661438.46</v>
      </c>
      <c r="C48" s="99">
        <v>2793698.06</v>
      </c>
    </row>
    <row r="49" spans="1:3" x14ac:dyDescent="0.25">
      <c r="A49" s="98" t="s">
        <v>57</v>
      </c>
      <c r="B49" s="99">
        <v>2661438.46</v>
      </c>
      <c r="C49" s="99">
        <v>2793698.06</v>
      </c>
    </row>
    <row r="50" spans="1:3" x14ac:dyDescent="0.25">
      <c r="A50" s="98" t="s">
        <v>306</v>
      </c>
      <c r="B50" s="99">
        <v>0</v>
      </c>
      <c r="C50" s="99">
        <v>0</v>
      </c>
    </row>
    <row r="51" spans="1:3" x14ac:dyDescent="0.25">
      <c r="A51" s="98" t="s">
        <v>307</v>
      </c>
      <c r="B51" s="99">
        <v>0</v>
      </c>
      <c r="C51" s="99">
        <v>0</v>
      </c>
    </row>
    <row r="52" spans="1:3" x14ac:dyDescent="0.25">
      <c r="A52" s="98" t="s">
        <v>308</v>
      </c>
      <c r="B52" s="99">
        <v>0</v>
      </c>
      <c r="C52" s="99">
        <v>0</v>
      </c>
    </row>
    <row r="53" spans="1:3" x14ac:dyDescent="0.25">
      <c r="A53" s="98" t="s">
        <v>309</v>
      </c>
      <c r="B53" s="99">
        <v>0</v>
      </c>
      <c r="C53" s="99">
        <v>0</v>
      </c>
    </row>
    <row r="54" spans="1:3" x14ac:dyDescent="0.25">
      <c r="A54" s="98" t="s">
        <v>310</v>
      </c>
      <c r="B54" s="99">
        <v>18989246.18</v>
      </c>
      <c r="C54" s="99">
        <v>14730979.59</v>
      </c>
    </row>
    <row r="55" spans="1:3" x14ac:dyDescent="0.25">
      <c r="A55" s="98" t="s">
        <v>311</v>
      </c>
      <c r="B55" s="99">
        <v>17290589.420000002</v>
      </c>
      <c r="C55" s="99">
        <v>10205008.49</v>
      </c>
    </row>
    <row r="56" spans="1:3" x14ac:dyDescent="0.25">
      <c r="A56" s="98" t="s">
        <v>312</v>
      </c>
      <c r="B56" s="98"/>
      <c r="C56" s="98"/>
    </row>
    <row r="57" spans="1:3" x14ac:dyDescent="0.25">
      <c r="A57" s="98" t="s">
        <v>313</v>
      </c>
      <c r="B57" s="98"/>
      <c r="C57" s="98"/>
    </row>
    <row r="58" spans="1:3" x14ac:dyDescent="0.25">
      <c r="A58" s="98" t="s">
        <v>314</v>
      </c>
      <c r="B58" s="98"/>
      <c r="C58" s="98"/>
    </row>
    <row r="59" spans="1:3" x14ac:dyDescent="0.25">
      <c r="A59" s="98" t="s">
        <v>315</v>
      </c>
      <c r="B59" s="98"/>
      <c r="C59" s="98"/>
    </row>
    <row r="60" spans="1:3" x14ac:dyDescent="0.25">
      <c r="A60" s="98" t="s">
        <v>316</v>
      </c>
      <c r="B60" s="99">
        <v>1698656.76</v>
      </c>
      <c r="C60" s="99">
        <v>4525971.0999999996</v>
      </c>
    </row>
    <row r="61" spans="1:3" x14ac:dyDescent="0.25">
      <c r="A61" s="98" t="s">
        <v>317</v>
      </c>
      <c r="B61" s="99">
        <v>0</v>
      </c>
      <c r="C61" s="99">
        <v>0</v>
      </c>
    </row>
    <row r="62" spans="1:3" x14ac:dyDescent="0.25">
      <c r="A62" s="98" t="s">
        <v>318</v>
      </c>
      <c r="B62" s="99">
        <v>525107679.35000002</v>
      </c>
      <c r="C62" s="99">
        <v>407416656.88</v>
      </c>
    </row>
    <row r="63" spans="1:3" x14ac:dyDescent="0.25">
      <c r="A63" s="98" t="s">
        <v>319</v>
      </c>
      <c r="B63" s="99">
        <v>275985735.23000002</v>
      </c>
      <c r="C63" s="99">
        <v>361280072.56999999</v>
      </c>
    </row>
    <row r="65" spans="1:1" x14ac:dyDescent="0.25">
      <c r="A65" t="s">
        <v>167</v>
      </c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B9" sqref="B9:G9"/>
    </sheetView>
  </sheetViews>
  <sheetFormatPr baseColWidth="10" defaultRowHeight="15" x14ac:dyDescent="0.25"/>
  <cols>
    <col min="2" max="2" width="57.7109375" customWidth="1"/>
    <col min="3" max="6" width="18.28515625" customWidth="1"/>
    <col min="7" max="7" width="15.42578125" customWidth="1"/>
  </cols>
  <sheetData>
    <row r="1" spans="1:7" x14ac:dyDescent="0.25">
      <c r="A1" s="123" t="s">
        <v>194</v>
      </c>
      <c r="B1" s="123"/>
      <c r="C1" s="123"/>
      <c r="D1" s="123"/>
      <c r="E1" s="123"/>
      <c r="F1" s="123"/>
      <c r="G1" s="123"/>
    </row>
    <row r="2" spans="1:7" x14ac:dyDescent="0.25">
      <c r="A2" s="123" t="s">
        <v>132</v>
      </c>
      <c r="B2" s="123"/>
      <c r="C2" s="123"/>
      <c r="D2" s="123"/>
      <c r="E2" s="123"/>
      <c r="F2" s="123"/>
      <c r="G2" s="123"/>
    </row>
    <row r="3" spans="1:7" x14ac:dyDescent="0.25">
      <c r="A3" s="123" t="s">
        <v>133</v>
      </c>
      <c r="B3" s="123"/>
      <c r="C3" s="123"/>
      <c r="D3" s="123"/>
      <c r="E3" s="123"/>
      <c r="F3" s="123"/>
      <c r="G3" s="123"/>
    </row>
    <row r="4" spans="1:7" x14ac:dyDescent="0.25">
      <c r="A4" s="123"/>
      <c r="B4" s="123"/>
      <c r="C4" s="123"/>
      <c r="D4" s="123"/>
      <c r="E4" s="123"/>
      <c r="F4" s="123"/>
      <c r="G4" s="123"/>
    </row>
    <row r="5" spans="1:7" x14ac:dyDescent="0.25">
      <c r="A5" s="123" t="s">
        <v>241</v>
      </c>
      <c r="B5" s="123"/>
      <c r="C5" s="123"/>
      <c r="D5" s="123"/>
      <c r="E5" s="123"/>
      <c r="F5" s="123"/>
      <c r="G5" s="123"/>
    </row>
    <row r="6" spans="1:7" x14ac:dyDescent="0.25">
      <c r="A6" s="123" t="s">
        <v>135</v>
      </c>
      <c r="B6" s="123"/>
      <c r="C6" s="123"/>
      <c r="D6" s="123"/>
      <c r="E6" s="123"/>
      <c r="F6" s="123"/>
      <c r="G6" s="123"/>
    </row>
    <row r="7" spans="1:7" x14ac:dyDescent="0.25">
      <c r="A7" s="123" t="s">
        <v>136</v>
      </c>
      <c r="B7" s="123"/>
      <c r="C7" s="123"/>
      <c r="D7" s="123"/>
      <c r="E7" s="123"/>
      <c r="F7" s="123"/>
      <c r="G7" s="123"/>
    </row>
    <row r="8" spans="1:7" x14ac:dyDescent="0.25">
      <c r="A8" s="98"/>
      <c r="B8" s="98"/>
      <c r="C8" s="98"/>
      <c r="D8" s="98"/>
      <c r="E8" s="98"/>
      <c r="F8" s="98"/>
      <c r="G8" s="98"/>
    </row>
    <row r="9" spans="1:7" s="76" customFormat="1" ht="30" x14ac:dyDescent="0.25">
      <c r="A9" s="100"/>
      <c r="B9" s="157" t="s">
        <v>242</v>
      </c>
      <c r="C9" s="157" t="s">
        <v>243</v>
      </c>
      <c r="D9" s="157" t="s">
        <v>244</v>
      </c>
      <c r="E9" s="157" t="s">
        <v>245</v>
      </c>
      <c r="F9" s="157" t="s">
        <v>246</v>
      </c>
      <c r="G9" s="158" t="s">
        <v>247</v>
      </c>
    </row>
    <row r="10" spans="1:7" x14ac:dyDescent="0.25">
      <c r="A10" s="98">
        <v>1</v>
      </c>
      <c r="B10" s="98" t="s">
        <v>197</v>
      </c>
      <c r="C10" s="98"/>
      <c r="D10" s="98"/>
      <c r="E10" s="98"/>
      <c r="F10" s="98"/>
      <c r="G10" s="98"/>
    </row>
    <row r="11" spans="1:7" x14ac:dyDescent="0.25">
      <c r="A11" s="98">
        <v>1.1000000000000001</v>
      </c>
      <c r="B11" s="98" t="s">
        <v>248</v>
      </c>
      <c r="C11" s="99">
        <v>542450428.26999998</v>
      </c>
      <c r="D11" s="99">
        <v>3645725571.6199999</v>
      </c>
      <c r="E11" s="99">
        <v>3688474271.3000002</v>
      </c>
      <c r="F11" s="99">
        <v>499701728.58999997</v>
      </c>
      <c r="G11" s="99">
        <v>-42748699.68</v>
      </c>
    </row>
    <row r="12" spans="1:7" x14ac:dyDescent="0.25">
      <c r="A12" s="98" t="s">
        <v>249</v>
      </c>
      <c r="B12" s="98" t="s">
        <v>141</v>
      </c>
      <c r="C12" s="99">
        <v>502742690.10000002</v>
      </c>
      <c r="D12" s="99">
        <v>3428634679.6799998</v>
      </c>
      <c r="E12" s="99">
        <v>3459901035.8600001</v>
      </c>
      <c r="F12" s="99">
        <v>471476333.92000002</v>
      </c>
      <c r="G12" s="99">
        <v>-31266356.18</v>
      </c>
    </row>
    <row r="13" spans="1:7" x14ac:dyDescent="0.25">
      <c r="A13" s="98" t="s">
        <v>250</v>
      </c>
      <c r="B13" s="98" t="s">
        <v>142</v>
      </c>
      <c r="C13" s="99">
        <v>11835925.33</v>
      </c>
      <c r="D13" s="99">
        <v>198795560.34999999</v>
      </c>
      <c r="E13" s="99">
        <v>206284338.21000001</v>
      </c>
      <c r="F13" s="99">
        <v>4347147.47</v>
      </c>
      <c r="G13" s="99">
        <v>-7488777.8600000003</v>
      </c>
    </row>
    <row r="14" spans="1:7" x14ac:dyDescent="0.25">
      <c r="A14" s="98" t="s">
        <v>251</v>
      </c>
      <c r="B14" s="98" t="s">
        <v>143</v>
      </c>
      <c r="C14" s="99">
        <v>27871812.84</v>
      </c>
      <c r="D14" s="99">
        <v>18295331.59</v>
      </c>
      <c r="E14" s="99">
        <v>22288897.23</v>
      </c>
      <c r="F14" s="99">
        <v>23878247.199999999</v>
      </c>
      <c r="G14" s="99">
        <v>-3993565.64</v>
      </c>
    </row>
    <row r="15" spans="1:7" x14ac:dyDescent="0.25">
      <c r="A15" s="98" t="s">
        <v>252</v>
      </c>
      <c r="B15" s="98" t="s">
        <v>144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</row>
    <row r="16" spans="1:7" x14ac:dyDescent="0.25">
      <c r="A16" s="98" t="s">
        <v>253</v>
      </c>
      <c r="B16" s="98" t="s">
        <v>145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</row>
    <row r="17" spans="1:7" x14ac:dyDescent="0.25">
      <c r="A17" s="98" t="s">
        <v>254</v>
      </c>
      <c r="B17" s="98" t="s">
        <v>146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</row>
    <row r="18" spans="1:7" x14ac:dyDescent="0.25">
      <c r="A18" s="98" t="s">
        <v>255</v>
      </c>
      <c r="B18" s="98" t="s">
        <v>147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</row>
    <row r="19" spans="1:7" x14ac:dyDescent="0.25">
      <c r="A19" s="98">
        <v>1.2</v>
      </c>
      <c r="B19" s="98" t="s">
        <v>256</v>
      </c>
      <c r="C19" s="99">
        <v>2586019489.4400001</v>
      </c>
      <c r="D19" s="99">
        <v>82354523.700000003</v>
      </c>
      <c r="E19" s="99">
        <v>61456717.229999997</v>
      </c>
      <c r="F19" s="99">
        <v>2606917295.9099998</v>
      </c>
      <c r="G19" s="99">
        <v>20897806.469999999</v>
      </c>
    </row>
    <row r="20" spans="1:7" x14ac:dyDescent="0.25">
      <c r="A20" s="98" t="s">
        <v>257</v>
      </c>
      <c r="B20" s="98" t="s">
        <v>149</v>
      </c>
      <c r="C20" s="99">
        <v>19744199.629999999</v>
      </c>
      <c r="D20" s="99">
        <v>0</v>
      </c>
      <c r="E20" s="99">
        <v>0</v>
      </c>
      <c r="F20" s="99">
        <v>19744199.629999999</v>
      </c>
      <c r="G20" s="99">
        <v>0</v>
      </c>
    </row>
    <row r="21" spans="1:7" x14ac:dyDescent="0.25">
      <c r="A21" s="98" t="s">
        <v>258</v>
      </c>
      <c r="B21" s="98" t="s">
        <v>150</v>
      </c>
      <c r="C21" s="99">
        <v>20678335.670000002</v>
      </c>
      <c r="D21" s="99">
        <v>0</v>
      </c>
      <c r="E21" s="99">
        <v>0</v>
      </c>
      <c r="F21" s="99">
        <v>20678335.670000002</v>
      </c>
      <c r="G21" s="99">
        <v>0</v>
      </c>
    </row>
    <row r="22" spans="1:7" x14ac:dyDescent="0.25">
      <c r="A22" s="98" t="s">
        <v>259</v>
      </c>
      <c r="B22" s="98" t="s">
        <v>151</v>
      </c>
      <c r="C22" s="99">
        <v>2336815691.3600001</v>
      </c>
      <c r="D22" s="99">
        <v>76508622.069999993</v>
      </c>
      <c r="E22" s="99">
        <v>58581263.07</v>
      </c>
      <c r="F22" s="99">
        <v>2354743050.3600001</v>
      </c>
      <c r="G22" s="99">
        <v>17927359</v>
      </c>
    </row>
    <row r="23" spans="1:7" x14ac:dyDescent="0.25">
      <c r="A23" s="98" t="s">
        <v>260</v>
      </c>
      <c r="B23" s="98" t="s">
        <v>152</v>
      </c>
      <c r="C23" s="99">
        <v>228016724.09</v>
      </c>
      <c r="D23" s="99">
        <v>1655457.85</v>
      </c>
      <c r="E23" s="99">
        <v>280522.07</v>
      </c>
      <c r="F23" s="99">
        <v>229391659.87</v>
      </c>
      <c r="G23" s="99">
        <v>1374935.78</v>
      </c>
    </row>
    <row r="24" spans="1:7" x14ac:dyDescent="0.25">
      <c r="A24" s="98" t="s">
        <v>261</v>
      </c>
      <c r="B24" s="98" t="s">
        <v>52</v>
      </c>
      <c r="C24" s="99">
        <v>47204505.32</v>
      </c>
      <c r="D24" s="99">
        <v>4135851.38</v>
      </c>
      <c r="E24" s="99">
        <v>9523.6</v>
      </c>
      <c r="F24" s="99">
        <v>51330833.100000001</v>
      </c>
      <c r="G24" s="99">
        <v>4126327.78</v>
      </c>
    </row>
    <row r="25" spans="1:7" x14ac:dyDescent="0.25">
      <c r="A25" s="98" t="s">
        <v>262</v>
      </c>
      <c r="B25" s="98" t="s">
        <v>153</v>
      </c>
      <c r="C25" s="99">
        <v>-66439966.630000003</v>
      </c>
      <c r="D25" s="99">
        <v>54592.4</v>
      </c>
      <c r="E25" s="99">
        <v>2585408.4900000002</v>
      </c>
      <c r="F25" s="99">
        <v>-68970782.719999999</v>
      </c>
      <c r="G25" s="99">
        <v>-2530816.09</v>
      </c>
    </row>
    <row r="26" spans="1:7" x14ac:dyDescent="0.25">
      <c r="A26" s="98" t="s">
        <v>263</v>
      </c>
      <c r="B26" s="98" t="s">
        <v>154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</row>
    <row r="27" spans="1:7" x14ac:dyDescent="0.25">
      <c r="A27" s="98" t="s">
        <v>264</v>
      </c>
      <c r="B27" s="98" t="s">
        <v>155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</row>
    <row r="28" spans="1:7" x14ac:dyDescent="0.25">
      <c r="A28" s="98" t="s">
        <v>265</v>
      </c>
      <c r="B28" s="98" t="s">
        <v>156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</row>
    <row r="30" spans="1:7" x14ac:dyDescent="0.25">
      <c r="A30" t="s">
        <v>167</v>
      </c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8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16" workbookViewId="0">
      <selection activeCell="B35" sqref="B35"/>
    </sheetView>
  </sheetViews>
  <sheetFormatPr baseColWidth="10" defaultRowHeight="15" x14ac:dyDescent="0.25"/>
  <cols>
    <col min="1" max="1" width="43.85546875" customWidth="1"/>
    <col min="2" max="2" width="27" bestFit="1" customWidth="1"/>
    <col min="3" max="3" width="33" bestFit="1" customWidth="1"/>
    <col min="4" max="4" width="26" bestFit="1" customWidth="1"/>
    <col min="5" max="5" width="24.7109375" bestFit="1" customWidth="1"/>
  </cols>
  <sheetData>
    <row r="1" spans="1:5" x14ac:dyDescent="0.25">
      <c r="A1" s="123" t="s">
        <v>194</v>
      </c>
      <c r="B1" s="123"/>
      <c r="C1" s="123"/>
      <c r="D1" s="123"/>
      <c r="E1" s="123"/>
    </row>
    <row r="2" spans="1:5" x14ac:dyDescent="0.25">
      <c r="A2" s="123" t="s">
        <v>132</v>
      </c>
      <c r="B2" s="123"/>
      <c r="C2" s="123"/>
      <c r="D2" s="123"/>
      <c r="E2" s="123"/>
    </row>
    <row r="3" spans="1:5" x14ac:dyDescent="0.25">
      <c r="A3" s="123" t="s">
        <v>133</v>
      </c>
      <c r="B3" s="123"/>
      <c r="C3" s="123"/>
      <c r="D3" s="123"/>
      <c r="E3" s="123"/>
    </row>
    <row r="4" spans="1:5" x14ac:dyDescent="0.25">
      <c r="A4" s="123" t="s">
        <v>219</v>
      </c>
      <c r="B4" s="123"/>
      <c r="C4" s="123"/>
      <c r="D4" s="123"/>
      <c r="E4" s="123"/>
    </row>
    <row r="5" spans="1:5" x14ac:dyDescent="0.25">
      <c r="A5" s="123" t="s">
        <v>135</v>
      </c>
      <c r="B5" s="123"/>
      <c r="C5" s="123"/>
      <c r="D5" s="123"/>
      <c r="E5" s="123"/>
    </row>
    <row r="6" spans="1:5" x14ac:dyDescent="0.25">
      <c r="A6" s="123" t="s">
        <v>136</v>
      </c>
      <c r="B6" s="123"/>
      <c r="C6" s="123"/>
      <c r="D6" s="123"/>
      <c r="E6" s="123"/>
    </row>
    <row r="7" spans="1:5" x14ac:dyDescent="0.25">
      <c r="A7" s="98" t="s">
        <v>220</v>
      </c>
      <c r="B7" s="98" t="s">
        <v>221</v>
      </c>
      <c r="C7" s="98" t="s">
        <v>222</v>
      </c>
      <c r="D7" s="98" t="s">
        <v>223</v>
      </c>
      <c r="E7" s="98" t="s">
        <v>224</v>
      </c>
    </row>
    <row r="8" spans="1:5" x14ac:dyDescent="0.25">
      <c r="A8" s="98" t="s">
        <v>225</v>
      </c>
      <c r="B8" s="98"/>
      <c r="C8" s="98"/>
      <c r="D8" s="98"/>
      <c r="E8" s="98"/>
    </row>
    <row r="9" spans="1:5" x14ac:dyDescent="0.25">
      <c r="A9" s="98" t="s">
        <v>226</v>
      </c>
      <c r="B9" s="98"/>
      <c r="C9" s="98"/>
      <c r="D9" s="98"/>
      <c r="E9" s="98"/>
    </row>
    <row r="10" spans="1:5" x14ac:dyDescent="0.25">
      <c r="A10" s="98" t="s">
        <v>227</v>
      </c>
      <c r="B10" s="98"/>
      <c r="C10" s="98"/>
      <c r="D10" s="99">
        <v>7818180</v>
      </c>
      <c r="E10" s="99">
        <v>7818180</v>
      </c>
    </row>
    <row r="11" spans="1:5" x14ac:dyDescent="0.25">
      <c r="A11" s="98" t="s">
        <v>228</v>
      </c>
      <c r="B11" s="98" t="s">
        <v>229</v>
      </c>
      <c r="C11" s="98" t="s">
        <v>230</v>
      </c>
      <c r="D11" s="99">
        <v>7818180</v>
      </c>
      <c r="E11" s="99">
        <v>7818180</v>
      </c>
    </row>
    <row r="12" spans="1:5" x14ac:dyDescent="0.25">
      <c r="A12" s="98" t="s">
        <v>231</v>
      </c>
      <c r="B12" s="98"/>
      <c r="C12" s="98"/>
      <c r="D12" s="99">
        <v>0</v>
      </c>
      <c r="E12" s="99">
        <v>0</v>
      </c>
    </row>
    <row r="13" spans="1:5" x14ac:dyDescent="0.25">
      <c r="A13" s="98" t="s">
        <v>232</v>
      </c>
      <c r="B13" s="98"/>
      <c r="C13" s="98"/>
      <c r="D13" s="99">
        <v>0</v>
      </c>
      <c r="E13" s="99">
        <v>0</v>
      </c>
    </row>
    <row r="14" spans="1:5" x14ac:dyDescent="0.25">
      <c r="A14" s="98" t="s">
        <v>233</v>
      </c>
      <c r="B14" s="98"/>
      <c r="C14" s="98"/>
      <c r="D14" s="99">
        <v>0</v>
      </c>
      <c r="E14" s="99">
        <v>0</v>
      </c>
    </row>
    <row r="15" spans="1:5" x14ac:dyDescent="0.25">
      <c r="A15" s="98" t="s">
        <v>234</v>
      </c>
      <c r="B15" s="98"/>
      <c r="C15" s="98"/>
      <c r="D15" s="98"/>
      <c r="E15" s="98"/>
    </row>
    <row r="16" spans="1:5" x14ac:dyDescent="0.25">
      <c r="A16" s="98" t="s">
        <v>235</v>
      </c>
      <c r="B16" s="98"/>
      <c r="C16" s="98"/>
      <c r="D16" s="98"/>
      <c r="E16" s="98"/>
    </row>
    <row r="17" spans="1:5" x14ac:dyDescent="0.25">
      <c r="A17" s="98" t="s">
        <v>231</v>
      </c>
      <c r="B17" s="98"/>
      <c r="C17" s="98"/>
      <c r="D17" s="99">
        <v>0</v>
      </c>
      <c r="E17" s="99">
        <v>0</v>
      </c>
    </row>
    <row r="18" spans="1:5" x14ac:dyDescent="0.25">
      <c r="A18" s="98" t="s">
        <v>232</v>
      </c>
      <c r="B18" s="98"/>
      <c r="C18" s="98"/>
      <c r="D18" s="99">
        <v>0</v>
      </c>
      <c r="E18" s="99">
        <v>0</v>
      </c>
    </row>
    <row r="19" spans="1:5" x14ac:dyDescent="0.25">
      <c r="A19" s="98" t="s">
        <v>236</v>
      </c>
      <c r="B19" s="98"/>
      <c r="C19" s="98"/>
      <c r="D19" s="99">
        <v>7818180</v>
      </c>
      <c r="E19" s="99">
        <v>7818180</v>
      </c>
    </row>
    <row r="20" spans="1:5" x14ac:dyDescent="0.25">
      <c r="A20" s="98" t="s">
        <v>237</v>
      </c>
      <c r="B20" s="98"/>
      <c r="C20" s="98"/>
      <c r="D20" s="98"/>
      <c r="E20" s="98"/>
    </row>
    <row r="21" spans="1:5" x14ac:dyDescent="0.25">
      <c r="A21" s="98" t="s">
        <v>227</v>
      </c>
      <c r="B21" s="98"/>
      <c r="C21" s="98"/>
      <c r="D21" s="99">
        <v>56681825</v>
      </c>
      <c r="E21" s="99">
        <v>56030310</v>
      </c>
    </row>
    <row r="22" spans="1:5" x14ac:dyDescent="0.25">
      <c r="A22" s="98" t="s">
        <v>228</v>
      </c>
      <c r="B22" s="98" t="s">
        <v>229</v>
      </c>
      <c r="C22" s="98" t="s">
        <v>230</v>
      </c>
      <c r="D22" s="99">
        <v>56681825</v>
      </c>
      <c r="E22" s="99">
        <v>56030310</v>
      </c>
    </row>
    <row r="23" spans="1:5" x14ac:dyDescent="0.25">
      <c r="A23" s="98" t="s">
        <v>231</v>
      </c>
      <c r="B23" s="98"/>
      <c r="C23" s="98"/>
      <c r="D23" s="99">
        <v>0</v>
      </c>
      <c r="E23" s="99">
        <v>0</v>
      </c>
    </row>
    <row r="24" spans="1:5" x14ac:dyDescent="0.25">
      <c r="A24" s="98" t="s">
        <v>232</v>
      </c>
      <c r="B24" s="98"/>
      <c r="C24" s="98"/>
      <c r="D24" s="99">
        <v>0</v>
      </c>
      <c r="E24" s="99">
        <v>0</v>
      </c>
    </row>
    <row r="25" spans="1:5" x14ac:dyDescent="0.25">
      <c r="A25" s="98" t="s">
        <v>233</v>
      </c>
      <c r="B25" s="98"/>
      <c r="C25" s="98"/>
      <c r="D25" s="99">
        <v>0</v>
      </c>
      <c r="E25" s="99">
        <v>0</v>
      </c>
    </row>
    <row r="26" spans="1:5" x14ac:dyDescent="0.25">
      <c r="A26" s="98" t="s">
        <v>234</v>
      </c>
      <c r="B26" s="98"/>
      <c r="C26" s="98"/>
      <c r="D26" s="98"/>
      <c r="E26" s="98"/>
    </row>
    <row r="27" spans="1:5" x14ac:dyDescent="0.25">
      <c r="A27" s="98" t="s">
        <v>235</v>
      </c>
      <c r="B27" s="98"/>
      <c r="C27" s="98"/>
      <c r="D27" s="98"/>
      <c r="E27" s="98"/>
    </row>
    <row r="28" spans="1:5" x14ac:dyDescent="0.25">
      <c r="A28" s="98" t="s">
        <v>231</v>
      </c>
      <c r="B28" s="98"/>
      <c r="C28" s="98"/>
      <c r="D28" s="99">
        <v>0</v>
      </c>
      <c r="E28" s="99">
        <v>0</v>
      </c>
    </row>
    <row r="29" spans="1:5" x14ac:dyDescent="0.25">
      <c r="A29" s="98" t="s">
        <v>232</v>
      </c>
      <c r="B29" s="98"/>
      <c r="C29" s="98"/>
      <c r="D29" s="99">
        <v>0</v>
      </c>
      <c r="E29" s="99">
        <v>0</v>
      </c>
    </row>
    <row r="30" spans="1:5" x14ac:dyDescent="0.25">
      <c r="A30" s="98" t="s">
        <v>238</v>
      </c>
      <c r="B30" s="98"/>
      <c r="C30" s="98"/>
      <c r="D30" s="99">
        <v>56681825</v>
      </c>
      <c r="E30" s="99">
        <v>56030310</v>
      </c>
    </row>
    <row r="31" spans="1:5" x14ac:dyDescent="0.25">
      <c r="A31" s="98" t="s">
        <v>239</v>
      </c>
      <c r="B31" s="98"/>
      <c r="C31" s="98"/>
      <c r="D31" s="99">
        <v>104826745.91</v>
      </c>
      <c r="E31" s="99">
        <v>88132726.930000007</v>
      </c>
    </row>
    <row r="32" spans="1:5" x14ac:dyDescent="0.25">
      <c r="A32" s="98" t="s">
        <v>240</v>
      </c>
      <c r="B32" s="98"/>
      <c r="C32" s="98"/>
      <c r="D32" s="99">
        <v>169326750.91</v>
      </c>
      <c r="E32" s="99">
        <v>151981216.93000001</v>
      </c>
    </row>
    <row r="33" spans="1:1" x14ac:dyDescent="0.25">
      <c r="A33" t="s">
        <v>167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8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1.42578125" style="3" customWidth="1"/>
    <col min="2" max="3" width="16.42578125" bestFit="1" customWidth="1"/>
    <col min="4" max="4" width="48.42578125" customWidth="1"/>
    <col min="5" max="6" width="16.42578125" bestFit="1" customWidth="1"/>
  </cols>
  <sheetData>
    <row r="1" spans="1:6" x14ac:dyDescent="0.25">
      <c r="A1" s="123" t="s">
        <v>194</v>
      </c>
      <c r="B1" s="123"/>
      <c r="C1" s="123"/>
      <c r="D1" s="123"/>
      <c r="E1" s="123"/>
      <c r="F1" s="123"/>
    </row>
    <row r="2" spans="1:6" x14ac:dyDescent="0.25">
      <c r="A2" s="123" t="s">
        <v>132</v>
      </c>
      <c r="B2" s="123"/>
      <c r="C2" s="123"/>
      <c r="D2" s="123"/>
      <c r="E2" s="123"/>
      <c r="F2" s="123"/>
    </row>
    <row r="3" spans="1:6" x14ac:dyDescent="0.25">
      <c r="A3" s="123" t="s">
        <v>133</v>
      </c>
      <c r="B3" s="123"/>
      <c r="C3" s="123"/>
      <c r="D3" s="123"/>
      <c r="E3" s="123"/>
      <c r="F3" s="123"/>
    </row>
    <row r="4" spans="1:6" x14ac:dyDescent="0.25">
      <c r="A4" s="123" t="s">
        <v>195</v>
      </c>
      <c r="B4" s="123"/>
      <c r="C4" s="123"/>
      <c r="D4" s="123"/>
      <c r="E4" s="123"/>
      <c r="F4" s="123"/>
    </row>
    <row r="5" spans="1:6" x14ac:dyDescent="0.25">
      <c r="A5" s="123" t="s">
        <v>376</v>
      </c>
      <c r="B5" s="123"/>
      <c r="C5" s="123"/>
      <c r="D5" s="123"/>
      <c r="E5" s="123"/>
      <c r="F5" s="123"/>
    </row>
    <row r="6" spans="1:6" x14ac:dyDescent="0.25">
      <c r="A6" s="160"/>
      <c r="B6" s="101">
        <v>2018</v>
      </c>
      <c r="C6" s="101">
        <v>2017</v>
      </c>
      <c r="D6" s="101"/>
      <c r="E6" s="101">
        <v>2018</v>
      </c>
      <c r="F6" s="101">
        <v>2017</v>
      </c>
    </row>
    <row r="7" spans="1:6" x14ac:dyDescent="0.25">
      <c r="A7" s="159" t="s">
        <v>197</v>
      </c>
      <c r="B7" s="99">
        <v>0</v>
      </c>
      <c r="C7" s="99">
        <v>0</v>
      </c>
      <c r="D7" s="98" t="s">
        <v>198</v>
      </c>
      <c r="E7" s="99">
        <v>0</v>
      </c>
      <c r="F7" s="99">
        <v>0</v>
      </c>
    </row>
    <row r="8" spans="1:6" x14ac:dyDescent="0.25">
      <c r="A8" s="159" t="s">
        <v>199</v>
      </c>
      <c r="B8" s="99">
        <v>0</v>
      </c>
      <c r="C8" s="99">
        <v>0</v>
      </c>
      <c r="D8" s="98" t="s">
        <v>200</v>
      </c>
      <c r="E8" s="99">
        <v>0</v>
      </c>
      <c r="F8" s="99">
        <v>0</v>
      </c>
    </row>
    <row r="9" spans="1:6" x14ac:dyDescent="0.25">
      <c r="A9" s="159" t="s">
        <v>141</v>
      </c>
      <c r="B9" s="99">
        <v>471476333.92000002</v>
      </c>
      <c r="C9" s="99">
        <v>527512361.14999998</v>
      </c>
      <c r="D9" s="98" t="s">
        <v>159</v>
      </c>
      <c r="E9" s="99">
        <v>27678177.52</v>
      </c>
      <c r="F9" s="99">
        <v>22555127.379999999</v>
      </c>
    </row>
    <row r="10" spans="1:6" x14ac:dyDescent="0.25">
      <c r="A10" s="159" t="s">
        <v>142</v>
      </c>
      <c r="B10" s="99">
        <v>4347147.47</v>
      </c>
      <c r="C10" s="99">
        <v>10162659</v>
      </c>
      <c r="D10" s="98" t="s">
        <v>160</v>
      </c>
      <c r="E10" s="99">
        <v>0</v>
      </c>
      <c r="F10" s="99">
        <v>0</v>
      </c>
    </row>
    <row r="11" spans="1:6" x14ac:dyDescent="0.25">
      <c r="A11" s="159" t="s">
        <v>143</v>
      </c>
      <c r="B11" s="99">
        <v>23878247.199999999</v>
      </c>
      <c r="C11" s="99">
        <v>55937565.82</v>
      </c>
      <c r="D11" s="98" t="s">
        <v>161</v>
      </c>
      <c r="E11" s="99">
        <v>7818180</v>
      </c>
      <c r="F11" s="99">
        <v>7818180</v>
      </c>
    </row>
    <row r="12" spans="1:6" x14ac:dyDescent="0.25">
      <c r="A12" s="159" t="s">
        <v>144</v>
      </c>
      <c r="B12" s="99">
        <v>0</v>
      </c>
      <c r="C12" s="99">
        <v>0</v>
      </c>
      <c r="D12" s="98" t="s">
        <v>162</v>
      </c>
      <c r="E12" s="99">
        <v>0</v>
      </c>
      <c r="F12" s="99">
        <v>0</v>
      </c>
    </row>
    <row r="13" spans="1:6" x14ac:dyDescent="0.25">
      <c r="A13" s="159" t="s">
        <v>145</v>
      </c>
      <c r="B13" s="99">
        <v>0</v>
      </c>
      <c r="C13" s="99">
        <v>0</v>
      </c>
      <c r="D13" s="98" t="s">
        <v>163</v>
      </c>
      <c r="E13" s="99">
        <v>0</v>
      </c>
      <c r="F13" s="99">
        <v>0</v>
      </c>
    </row>
    <row r="14" spans="1:6" ht="30" x14ac:dyDescent="0.25">
      <c r="A14" s="159" t="s">
        <v>146</v>
      </c>
      <c r="B14" s="99">
        <v>0</v>
      </c>
      <c r="C14" s="99">
        <v>0</v>
      </c>
      <c r="D14" s="98" t="s">
        <v>164</v>
      </c>
      <c r="E14" s="99">
        <v>0</v>
      </c>
      <c r="F14" s="99">
        <v>0</v>
      </c>
    </row>
    <row r="15" spans="1:6" x14ac:dyDescent="0.25">
      <c r="A15" s="159" t="s">
        <v>147</v>
      </c>
      <c r="B15" s="99">
        <v>0</v>
      </c>
      <c r="C15" s="99">
        <v>0</v>
      </c>
      <c r="D15" s="98" t="s">
        <v>165</v>
      </c>
      <c r="E15" s="99">
        <v>59052551.609999999</v>
      </c>
      <c r="F15" s="99">
        <v>31928438.940000001</v>
      </c>
    </row>
    <row r="16" spans="1:6" x14ac:dyDescent="0.25">
      <c r="A16" s="159" t="s">
        <v>201</v>
      </c>
      <c r="B16" s="99">
        <v>499701728.58999997</v>
      </c>
      <c r="C16" s="99">
        <v>593612585.97000003</v>
      </c>
      <c r="D16" s="98" t="s">
        <v>166</v>
      </c>
      <c r="E16" s="99">
        <v>1401997.8</v>
      </c>
      <c r="F16" s="99">
        <v>630836.82999999996</v>
      </c>
    </row>
    <row r="17" spans="1:6" x14ac:dyDescent="0.25">
      <c r="A17" s="159" t="s">
        <v>202</v>
      </c>
      <c r="B17" s="99">
        <v>0</v>
      </c>
      <c r="C17" s="99">
        <v>0</v>
      </c>
      <c r="D17" s="98" t="s">
        <v>203</v>
      </c>
      <c r="E17" s="99">
        <v>95950906.930000007</v>
      </c>
      <c r="F17" s="99">
        <v>62932583.149999999</v>
      </c>
    </row>
    <row r="18" spans="1:6" x14ac:dyDescent="0.25">
      <c r="A18" s="159" t="s">
        <v>149</v>
      </c>
      <c r="B18" s="99">
        <v>19744199.629999999</v>
      </c>
      <c r="C18" s="99">
        <v>10925110.34</v>
      </c>
      <c r="D18" s="98" t="s">
        <v>171</v>
      </c>
      <c r="E18" s="99">
        <v>0</v>
      </c>
      <c r="F18" s="99">
        <v>0</v>
      </c>
    </row>
    <row r="19" spans="1:6" x14ac:dyDescent="0.25">
      <c r="A19" s="159" t="s">
        <v>150</v>
      </c>
      <c r="B19" s="99">
        <v>20678335.670000002</v>
      </c>
      <c r="C19" s="99">
        <v>0</v>
      </c>
      <c r="D19" s="98" t="s">
        <v>172</v>
      </c>
      <c r="E19" s="99">
        <v>0</v>
      </c>
      <c r="F19" s="99">
        <v>0</v>
      </c>
    </row>
    <row r="20" spans="1:6" ht="30" x14ac:dyDescent="0.25">
      <c r="A20" s="159" t="s">
        <v>151</v>
      </c>
      <c r="B20" s="99">
        <v>2354743050.3600001</v>
      </c>
      <c r="C20" s="99">
        <v>1973082580.9000001</v>
      </c>
      <c r="D20" s="98" t="s">
        <v>173</v>
      </c>
      <c r="E20" s="99">
        <v>0</v>
      </c>
      <c r="F20" s="99">
        <v>0</v>
      </c>
    </row>
    <row r="21" spans="1:6" x14ac:dyDescent="0.25">
      <c r="A21" s="159" t="s">
        <v>152</v>
      </c>
      <c r="B21" s="99">
        <v>229391659.87</v>
      </c>
      <c r="C21" s="99">
        <v>188772453.66</v>
      </c>
      <c r="D21" s="98" t="s">
        <v>174</v>
      </c>
      <c r="E21" s="99">
        <v>56030310</v>
      </c>
      <c r="F21" s="99">
        <v>63848490</v>
      </c>
    </row>
    <row r="22" spans="1:6" x14ac:dyDescent="0.25">
      <c r="A22" s="159" t="s">
        <v>52</v>
      </c>
      <c r="B22" s="99">
        <v>51330833.100000001</v>
      </c>
      <c r="C22" s="99">
        <v>4833097.0999999996</v>
      </c>
      <c r="D22" s="98" t="s">
        <v>175</v>
      </c>
      <c r="E22" s="99">
        <v>0</v>
      </c>
      <c r="F22" s="99">
        <v>0</v>
      </c>
    </row>
    <row r="23" spans="1:6" ht="30" x14ac:dyDescent="0.25">
      <c r="A23" s="159" t="s">
        <v>153</v>
      </c>
      <c r="B23" s="99">
        <v>-68970782.719999999</v>
      </c>
      <c r="C23" s="99">
        <v>-42299023.75</v>
      </c>
      <c r="D23" s="98" t="s">
        <v>204</v>
      </c>
      <c r="E23" s="99">
        <v>0</v>
      </c>
      <c r="F23" s="99">
        <v>0</v>
      </c>
    </row>
    <row r="24" spans="1:6" x14ac:dyDescent="0.25">
      <c r="A24" s="159" t="s">
        <v>154</v>
      </c>
      <c r="B24" s="99">
        <v>0</v>
      </c>
      <c r="C24" s="99">
        <v>0</v>
      </c>
      <c r="D24" s="98" t="s">
        <v>177</v>
      </c>
      <c r="E24" s="99">
        <v>0</v>
      </c>
      <c r="F24" s="99">
        <v>2155800.0699999998</v>
      </c>
    </row>
    <row r="25" spans="1:6" ht="30" x14ac:dyDescent="0.25">
      <c r="A25" s="159" t="s">
        <v>205</v>
      </c>
      <c r="B25" s="99">
        <v>0</v>
      </c>
      <c r="C25" s="99">
        <v>0</v>
      </c>
      <c r="D25" s="98" t="s">
        <v>206</v>
      </c>
      <c r="E25" s="99">
        <v>56030310</v>
      </c>
      <c r="F25" s="99">
        <v>66004290.07</v>
      </c>
    </row>
    <row r="26" spans="1:6" x14ac:dyDescent="0.25">
      <c r="A26" s="159" t="s">
        <v>207</v>
      </c>
      <c r="B26" s="99">
        <v>0</v>
      </c>
      <c r="C26" s="99">
        <v>0</v>
      </c>
      <c r="D26" s="98" t="s">
        <v>208</v>
      </c>
      <c r="E26" s="99">
        <v>151981216.93000001</v>
      </c>
      <c r="F26" s="99">
        <v>128936873.22</v>
      </c>
    </row>
    <row r="27" spans="1:6" x14ac:dyDescent="0.25">
      <c r="A27" s="159" t="s">
        <v>209</v>
      </c>
      <c r="B27" s="99">
        <v>2606917295.9099998</v>
      </c>
      <c r="C27" s="99">
        <v>2135314218.25</v>
      </c>
      <c r="D27" s="98" t="s">
        <v>210</v>
      </c>
      <c r="E27" s="99">
        <v>0</v>
      </c>
      <c r="F27" s="99">
        <v>0</v>
      </c>
    </row>
    <row r="28" spans="1:6" x14ac:dyDescent="0.25">
      <c r="A28" s="159" t="s">
        <v>211</v>
      </c>
      <c r="B28" s="99">
        <v>3106619024.5</v>
      </c>
      <c r="C28" s="99">
        <v>2728926804.2199998</v>
      </c>
      <c r="D28" s="98" t="s">
        <v>179</v>
      </c>
      <c r="E28" s="99">
        <v>0</v>
      </c>
      <c r="F28" s="99">
        <v>0</v>
      </c>
    </row>
    <row r="29" spans="1:6" x14ac:dyDescent="0.25">
      <c r="A29" s="159"/>
      <c r="B29" s="98"/>
      <c r="C29" s="98"/>
      <c r="D29" s="98" t="s">
        <v>180</v>
      </c>
      <c r="E29" s="99">
        <v>1160792.51</v>
      </c>
      <c r="F29" s="99">
        <v>1160792.51</v>
      </c>
    </row>
    <row r="30" spans="1:6" x14ac:dyDescent="0.25">
      <c r="A30" s="159"/>
      <c r="B30" s="98"/>
      <c r="C30" s="98"/>
      <c r="D30" s="98" t="s">
        <v>181</v>
      </c>
      <c r="E30" s="99">
        <v>504619794.81999999</v>
      </c>
      <c r="F30" s="99">
        <v>180554710.66</v>
      </c>
    </row>
    <row r="31" spans="1:6" x14ac:dyDescent="0.25">
      <c r="A31" s="159"/>
      <c r="B31" s="98"/>
      <c r="C31" s="98"/>
      <c r="D31" s="98" t="s">
        <v>212</v>
      </c>
      <c r="E31" s="99">
        <v>0</v>
      </c>
      <c r="F31" s="99">
        <v>0</v>
      </c>
    </row>
    <row r="32" spans="1:6" x14ac:dyDescent="0.25">
      <c r="A32" s="159"/>
      <c r="B32" s="98"/>
      <c r="C32" s="98"/>
      <c r="D32" s="98" t="s">
        <v>183</v>
      </c>
      <c r="E32" s="99">
        <v>0</v>
      </c>
      <c r="F32" s="99">
        <v>0</v>
      </c>
    </row>
    <row r="33" spans="1:6" x14ac:dyDescent="0.25">
      <c r="A33" s="159"/>
      <c r="B33" s="98"/>
      <c r="C33" s="98"/>
      <c r="D33" s="98" t="s">
        <v>213</v>
      </c>
      <c r="E33" s="99">
        <v>275985735.23000002</v>
      </c>
      <c r="F33" s="99">
        <v>361280072.56999999</v>
      </c>
    </row>
    <row r="34" spans="1:6" x14ac:dyDescent="0.25">
      <c r="A34" s="159"/>
      <c r="B34" s="98"/>
      <c r="C34" s="98"/>
      <c r="D34" s="98" t="s">
        <v>214</v>
      </c>
      <c r="E34" s="99">
        <v>2169884172.3099999</v>
      </c>
      <c r="F34" s="99">
        <v>2056994355.26</v>
      </c>
    </row>
    <row r="35" spans="1:6" x14ac:dyDescent="0.25">
      <c r="A35" s="159"/>
      <c r="B35" s="98"/>
      <c r="C35" s="98"/>
      <c r="D35" s="98" t="s">
        <v>186</v>
      </c>
      <c r="E35" s="99">
        <v>2987312.7</v>
      </c>
      <c r="F35" s="99">
        <v>0</v>
      </c>
    </row>
    <row r="36" spans="1:6" x14ac:dyDescent="0.25">
      <c r="A36" s="159"/>
      <c r="B36" s="98"/>
      <c r="C36" s="98"/>
      <c r="D36" s="98" t="s">
        <v>187</v>
      </c>
      <c r="E36" s="99">
        <v>0</v>
      </c>
      <c r="F36" s="99">
        <v>0</v>
      </c>
    </row>
    <row r="37" spans="1:6" x14ac:dyDescent="0.25">
      <c r="A37" s="159"/>
      <c r="B37" s="98"/>
      <c r="C37" s="98"/>
      <c r="D37" s="98" t="s">
        <v>188</v>
      </c>
      <c r="E37" s="99">
        <v>0</v>
      </c>
      <c r="F37" s="99">
        <v>0</v>
      </c>
    </row>
    <row r="38" spans="1:6" x14ac:dyDescent="0.25">
      <c r="A38" s="159"/>
      <c r="B38" s="98"/>
      <c r="C38" s="98"/>
      <c r="D38" s="98" t="s">
        <v>215</v>
      </c>
      <c r="E38" s="99">
        <v>0</v>
      </c>
      <c r="F38" s="99">
        <v>0</v>
      </c>
    </row>
    <row r="39" spans="1:6" x14ac:dyDescent="0.25">
      <c r="A39" s="159"/>
      <c r="B39" s="98"/>
      <c r="C39" s="98"/>
      <c r="D39" s="98" t="s">
        <v>191</v>
      </c>
      <c r="E39" s="99">
        <v>0</v>
      </c>
      <c r="F39" s="99">
        <v>0</v>
      </c>
    </row>
    <row r="40" spans="1:6" x14ac:dyDescent="0.25">
      <c r="A40" s="159"/>
      <c r="B40" s="98"/>
      <c r="C40" s="98"/>
      <c r="D40" s="98" t="s">
        <v>216</v>
      </c>
      <c r="E40" s="99">
        <v>0</v>
      </c>
      <c r="F40" s="99">
        <v>0</v>
      </c>
    </row>
    <row r="41" spans="1:6" x14ac:dyDescent="0.25">
      <c r="A41" s="159"/>
      <c r="B41" s="98"/>
      <c r="C41" s="98"/>
      <c r="D41" s="98" t="s">
        <v>217</v>
      </c>
      <c r="E41" s="99">
        <v>2954637807.5700002</v>
      </c>
      <c r="F41" s="99">
        <v>2599989931</v>
      </c>
    </row>
    <row r="42" spans="1:6" x14ac:dyDescent="0.25">
      <c r="A42" s="159"/>
      <c r="B42" s="98"/>
      <c r="C42" s="98"/>
      <c r="D42" s="98" t="s">
        <v>218</v>
      </c>
      <c r="E42" s="99">
        <v>3106619024.5</v>
      </c>
      <c r="F42" s="99">
        <v>2728926804.2199998</v>
      </c>
    </row>
    <row r="43" spans="1:6" ht="19.5" customHeight="1" x14ac:dyDescent="0.25">
      <c r="A43" s="161" t="s">
        <v>167</v>
      </c>
      <c r="B43" s="161"/>
      <c r="C43" s="161"/>
      <c r="D43" s="161"/>
      <c r="E43" s="161"/>
      <c r="F43" s="161"/>
    </row>
  </sheetData>
  <mergeCells count="6">
    <mergeCell ref="A43:F43"/>
    <mergeCell ref="A1:F1"/>
    <mergeCell ref="A2:F2"/>
    <mergeCell ref="A3:F3"/>
    <mergeCell ref="A4:F4"/>
    <mergeCell ref="A5:F5"/>
  </mergeCells>
  <pageMargins left="0.7" right="0.7" top="0.75" bottom="0.75" header="0.3" footer="0.3"/>
  <pageSetup scale="7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1"/>
  <sheetViews>
    <sheetView topLeftCell="A45" workbookViewId="0">
      <selection activeCell="A56" sqref="A56:D59"/>
    </sheetView>
  </sheetViews>
  <sheetFormatPr baseColWidth="10" defaultRowHeight="12.75" x14ac:dyDescent="0.25"/>
  <cols>
    <col min="1" max="1" width="74.42578125" style="53" customWidth="1"/>
    <col min="2" max="3" width="25.140625" style="53" customWidth="1"/>
    <col min="4" max="4" width="26.140625" style="53" customWidth="1"/>
    <col min="5" max="16384" width="11.42578125" style="53"/>
  </cols>
  <sheetData>
    <row r="2" spans="1:4" ht="18.75" customHeight="1" x14ac:dyDescent="0.25">
      <c r="A2" s="126" t="s">
        <v>132</v>
      </c>
      <c r="B2" s="126"/>
      <c r="C2" s="126"/>
      <c r="D2" s="126"/>
    </row>
    <row r="3" spans="1:4" ht="17.25" customHeight="1" x14ac:dyDescent="0.25">
      <c r="A3" s="126" t="s">
        <v>133</v>
      </c>
      <c r="B3" s="126"/>
      <c r="C3" s="126"/>
      <c r="D3" s="126"/>
    </row>
    <row r="4" spans="1:4" ht="17.25" customHeight="1" x14ac:dyDescent="0.25">
      <c r="A4" s="126" t="s">
        <v>134</v>
      </c>
      <c r="B4" s="126"/>
      <c r="C4" s="126"/>
      <c r="D4" s="126"/>
    </row>
    <row r="5" spans="1:4" ht="15" x14ac:dyDescent="0.25">
      <c r="A5" s="126" t="s">
        <v>135</v>
      </c>
      <c r="B5" s="126"/>
      <c r="C5" s="126"/>
      <c r="D5" s="126"/>
    </row>
    <row r="6" spans="1:4" ht="7.5" customHeight="1" x14ac:dyDescent="0.25">
      <c r="A6" s="102"/>
      <c r="B6" s="102"/>
      <c r="C6" s="102"/>
      <c r="D6" s="102"/>
    </row>
    <row r="7" spans="1:4" x14ac:dyDescent="0.25">
      <c r="A7" s="127" t="s">
        <v>136</v>
      </c>
      <c r="B7" s="127"/>
      <c r="C7" s="127"/>
      <c r="D7" s="127"/>
    </row>
    <row r="8" spans="1:4" ht="12.75" customHeight="1" x14ac:dyDescent="0.25"/>
    <row r="9" spans="1:4" ht="6" customHeight="1" x14ac:dyDescent="0.25">
      <c r="A9" s="54"/>
      <c r="B9" s="54"/>
      <c r="C9" s="54"/>
      <c r="D9" s="54"/>
    </row>
    <row r="10" spans="1:4" ht="5.25" customHeight="1" x14ac:dyDescent="0.25"/>
    <row r="11" spans="1:4" ht="18" customHeight="1" x14ac:dyDescent="0.25">
      <c r="A11" s="124" t="s">
        <v>137</v>
      </c>
      <c r="B11" s="125"/>
      <c r="C11" s="125"/>
      <c r="D11" s="125"/>
    </row>
    <row r="12" spans="1:4" ht="12.95" customHeight="1" x14ac:dyDescent="0.25">
      <c r="A12" s="103"/>
      <c r="B12" s="56" t="s">
        <v>138</v>
      </c>
      <c r="C12" s="104"/>
      <c r="D12" s="56" t="s">
        <v>138</v>
      </c>
    </row>
    <row r="13" spans="1:4" x14ac:dyDescent="0.25">
      <c r="A13" s="105"/>
      <c r="B13" s="105"/>
      <c r="C13" s="105"/>
      <c r="D13" s="105"/>
    </row>
    <row r="14" spans="1:4" ht="14.25" x14ac:dyDescent="0.25">
      <c r="A14" s="106" t="s">
        <v>139</v>
      </c>
      <c r="B14" s="107">
        <f>B15+B25</f>
        <v>45279515.769999996</v>
      </c>
      <c r="C14" s="105"/>
      <c r="D14" s="107">
        <f>D15+D25</f>
        <v>23428625.560000002</v>
      </c>
    </row>
    <row r="15" spans="1:4" ht="12.75" customHeight="1" x14ac:dyDescent="0.25">
      <c r="A15" s="108" t="s">
        <v>140</v>
      </c>
      <c r="B15" s="107">
        <f>SUM(B16:B22)</f>
        <v>42748699.68</v>
      </c>
      <c r="C15" s="109"/>
      <c r="D15" s="107">
        <f>SUM(D16:D22)</f>
        <v>0</v>
      </c>
    </row>
    <row r="16" spans="1:4" x14ac:dyDescent="0.25">
      <c r="A16" s="110" t="s">
        <v>141</v>
      </c>
      <c r="B16" s="107">
        <v>31266356.18</v>
      </c>
      <c r="C16" s="109"/>
      <c r="D16" s="111">
        <v>0</v>
      </c>
    </row>
    <row r="17" spans="1:4" x14ac:dyDescent="0.25">
      <c r="A17" s="110" t="s">
        <v>142</v>
      </c>
      <c r="B17" s="107">
        <v>7488777.8600000003</v>
      </c>
      <c r="C17" s="112"/>
      <c r="D17" s="111">
        <v>0</v>
      </c>
    </row>
    <row r="18" spans="1:4" x14ac:dyDescent="0.25">
      <c r="A18" s="110" t="s">
        <v>143</v>
      </c>
      <c r="B18" s="107">
        <v>3993565.64</v>
      </c>
      <c r="C18" s="112"/>
      <c r="D18" s="111">
        <v>0</v>
      </c>
    </row>
    <row r="19" spans="1:4" x14ac:dyDescent="0.25">
      <c r="A19" s="110" t="s">
        <v>144</v>
      </c>
      <c r="B19" s="113">
        <v>0</v>
      </c>
      <c r="C19" s="114"/>
      <c r="D19" s="115">
        <v>0</v>
      </c>
    </row>
    <row r="20" spans="1:4" x14ac:dyDescent="0.25">
      <c r="A20" s="110" t="s">
        <v>145</v>
      </c>
      <c r="B20" s="113">
        <v>0</v>
      </c>
      <c r="C20" s="114"/>
      <c r="D20" s="115">
        <v>0</v>
      </c>
    </row>
    <row r="21" spans="1:4" x14ac:dyDescent="0.25">
      <c r="A21" s="110" t="s">
        <v>146</v>
      </c>
      <c r="B21" s="113">
        <v>0</v>
      </c>
      <c r="C21" s="114"/>
      <c r="D21" s="115">
        <v>0</v>
      </c>
    </row>
    <row r="22" spans="1:4" x14ac:dyDescent="0.25">
      <c r="A22" s="110" t="s">
        <v>147</v>
      </c>
      <c r="B22" s="113">
        <v>0</v>
      </c>
      <c r="C22" s="114"/>
      <c r="D22" s="115">
        <v>0</v>
      </c>
    </row>
    <row r="23" spans="1:4" x14ac:dyDescent="0.25">
      <c r="A23" s="116"/>
      <c r="B23" s="113"/>
      <c r="C23" s="114"/>
      <c r="D23" s="115"/>
    </row>
    <row r="24" spans="1:4" x14ac:dyDescent="0.25">
      <c r="A24" s="116"/>
      <c r="B24" s="113"/>
      <c r="C24" s="114"/>
      <c r="D24" s="115"/>
    </row>
    <row r="25" spans="1:4" ht="12.75" customHeight="1" x14ac:dyDescent="0.25">
      <c r="A25" s="106" t="s">
        <v>148</v>
      </c>
      <c r="B25" s="107">
        <f>SUM(B26:B34)</f>
        <v>2530816.09</v>
      </c>
      <c r="C25" s="117"/>
      <c r="D25" s="118">
        <f>SUM(D26:D34)</f>
        <v>23428625.560000002</v>
      </c>
    </row>
    <row r="26" spans="1:4" x14ac:dyDescent="0.25">
      <c r="A26" s="110" t="s">
        <v>149</v>
      </c>
      <c r="B26" s="107">
        <v>0</v>
      </c>
      <c r="C26" s="112"/>
      <c r="D26" s="111">
        <v>0</v>
      </c>
    </row>
    <row r="27" spans="1:4" x14ac:dyDescent="0.25">
      <c r="A27" s="110" t="s">
        <v>150</v>
      </c>
      <c r="B27" s="113">
        <v>0</v>
      </c>
      <c r="C27" s="114"/>
      <c r="D27" s="119">
        <v>0</v>
      </c>
    </row>
    <row r="28" spans="1:4" x14ac:dyDescent="0.25">
      <c r="A28" s="110" t="s">
        <v>151</v>
      </c>
      <c r="B28" s="107">
        <v>0</v>
      </c>
      <c r="C28" s="109"/>
      <c r="D28" s="111">
        <v>17927359</v>
      </c>
    </row>
    <row r="29" spans="1:4" x14ac:dyDescent="0.25">
      <c r="A29" s="110" t="s">
        <v>152</v>
      </c>
      <c r="B29" s="107">
        <v>0</v>
      </c>
      <c r="C29" s="109"/>
      <c r="D29" s="111">
        <v>1374938.78</v>
      </c>
    </row>
    <row r="30" spans="1:4" x14ac:dyDescent="0.25">
      <c r="A30" s="110" t="s">
        <v>52</v>
      </c>
      <c r="B30" s="107">
        <v>0</v>
      </c>
      <c r="C30" s="120"/>
      <c r="D30" s="111">
        <v>4126327.78</v>
      </c>
    </row>
    <row r="31" spans="1:4" x14ac:dyDescent="0.25">
      <c r="A31" s="110" t="s">
        <v>153</v>
      </c>
      <c r="B31" s="107">
        <v>2530816.09</v>
      </c>
      <c r="C31" s="112"/>
      <c r="D31" s="111">
        <v>0</v>
      </c>
    </row>
    <row r="32" spans="1:4" x14ac:dyDescent="0.25">
      <c r="A32" s="110" t="s">
        <v>154</v>
      </c>
      <c r="B32" s="113">
        <v>0</v>
      </c>
      <c r="C32" s="114"/>
      <c r="D32" s="115">
        <v>0</v>
      </c>
    </row>
    <row r="33" spans="1:4" x14ac:dyDescent="0.25">
      <c r="A33" s="110" t="s">
        <v>155</v>
      </c>
      <c r="B33" s="113">
        <v>0</v>
      </c>
      <c r="C33" s="114"/>
      <c r="D33" s="115">
        <v>0</v>
      </c>
    </row>
    <row r="34" spans="1:4" x14ac:dyDescent="0.25">
      <c r="A34" s="110" t="s">
        <v>156</v>
      </c>
      <c r="B34" s="113">
        <v>0</v>
      </c>
      <c r="C34" s="114"/>
      <c r="D34" s="115">
        <v>0</v>
      </c>
    </row>
    <row r="35" spans="1:4" x14ac:dyDescent="0.25">
      <c r="A35" s="116"/>
      <c r="B35" s="113"/>
      <c r="C35" s="114"/>
      <c r="D35" s="115"/>
    </row>
    <row r="36" spans="1:4" x14ac:dyDescent="0.25">
      <c r="A36" s="116"/>
      <c r="B36" s="113"/>
      <c r="C36" s="114"/>
      <c r="D36" s="115"/>
    </row>
    <row r="37" spans="1:4" ht="12.75" customHeight="1" x14ac:dyDescent="0.25">
      <c r="A37" s="106" t="s">
        <v>157</v>
      </c>
      <c r="B37" s="121">
        <f>B38+'[3]Table 1 (2)'!B14</f>
        <v>0</v>
      </c>
      <c r="C37" s="117"/>
      <c r="D37" s="118">
        <f>D38+'[3]Table 1 (2)'!D14</f>
        <v>17345533.98</v>
      </c>
    </row>
    <row r="38" spans="1:4" ht="14.25" x14ac:dyDescent="0.25">
      <c r="A38" s="106" t="s">
        <v>158</v>
      </c>
      <c r="B38" s="121">
        <f>SUM(B39:B46)</f>
        <v>0</v>
      </c>
      <c r="C38" s="112"/>
      <c r="D38" s="111">
        <f>SUM(D39:D46)</f>
        <v>16694018.98</v>
      </c>
    </row>
    <row r="39" spans="1:4" x14ac:dyDescent="0.25">
      <c r="A39" s="110" t="s">
        <v>159</v>
      </c>
      <c r="B39" s="107">
        <v>0</v>
      </c>
      <c r="C39" s="112"/>
      <c r="D39" s="111">
        <v>13963435.060000001</v>
      </c>
    </row>
    <row r="40" spans="1:4" x14ac:dyDescent="0.25">
      <c r="A40" s="110" t="s">
        <v>160</v>
      </c>
      <c r="B40" s="113">
        <v>0</v>
      </c>
      <c r="C40" s="114"/>
      <c r="D40" s="115">
        <v>0</v>
      </c>
    </row>
    <row r="41" spans="1:4" x14ac:dyDescent="0.25">
      <c r="A41" s="110" t="s">
        <v>161</v>
      </c>
      <c r="B41" s="107">
        <v>0</v>
      </c>
      <c r="C41" s="120"/>
      <c r="D41" s="115">
        <v>0</v>
      </c>
    </row>
    <row r="42" spans="1:4" x14ac:dyDescent="0.25">
      <c r="A42" s="110" t="s">
        <v>162</v>
      </c>
      <c r="B42" s="113">
        <v>0</v>
      </c>
      <c r="C42" s="114"/>
      <c r="D42" s="115">
        <v>0</v>
      </c>
    </row>
    <row r="43" spans="1:4" x14ac:dyDescent="0.25">
      <c r="A43" s="110" t="s">
        <v>163</v>
      </c>
      <c r="B43" s="113">
        <v>0</v>
      </c>
      <c r="C43" s="114"/>
      <c r="D43" s="115">
        <v>0</v>
      </c>
    </row>
    <row r="44" spans="1:4" x14ac:dyDescent="0.25">
      <c r="A44" s="110" t="s">
        <v>164</v>
      </c>
      <c r="B44" s="113">
        <v>0</v>
      </c>
      <c r="C44" s="114"/>
      <c r="D44" s="115">
        <v>0</v>
      </c>
    </row>
    <row r="45" spans="1:4" x14ac:dyDescent="0.25">
      <c r="A45" s="110" t="s">
        <v>165</v>
      </c>
      <c r="B45" s="107">
        <v>0</v>
      </c>
      <c r="C45" s="112"/>
      <c r="D45" s="111">
        <v>1558572.73</v>
      </c>
    </row>
    <row r="46" spans="1:4" x14ac:dyDescent="0.25">
      <c r="A46" s="110" t="s">
        <v>166</v>
      </c>
      <c r="B46" s="107">
        <v>0</v>
      </c>
      <c r="C46" s="120"/>
      <c r="D46" s="111">
        <v>1172011.19</v>
      </c>
    </row>
    <row r="49" spans="1:4" ht="6" customHeight="1" x14ac:dyDescent="0.25">
      <c r="A49" s="54"/>
      <c r="B49" s="54"/>
      <c r="C49" s="54"/>
      <c r="D49" s="54"/>
    </row>
    <row r="50" spans="1:4" ht="4.5" customHeight="1" x14ac:dyDescent="0.25"/>
    <row r="51" spans="1:4" x14ac:dyDescent="0.25">
      <c r="A51" s="72" t="s">
        <v>167</v>
      </c>
      <c r="D51" s="73" t="s">
        <v>168</v>
      </c>
    </row>
    <row r="56" spans="1:4" ht="15" x14ac:dyDescent="0.25">
      <c r="A56" s="126" t="s">
        <v>132</v>
      </c>
      <c r="B56" s="126"/>
      <c r="C56" s="126"/>
      <c r="D56" s="126"/>
    </row>
    <row r="57" spans="1:4" ht="15" x14ac:dyDescent="0.25">
      <c r="A57" s="126" t="s">
        <v>133</v>
      </c>
      <c r="B57" s="126"/>
      <c r="C57" s="126"/>
      <c r="D57" s="126"/>
    </row>
    <row r="58" spans="1:4" ht="15" x14ac:dyDescent="0.25">
      <c r="A58" s="126" t="s">
        <v>134</v>
      </c>
      <c r="B58" s="126"/>
      <c r="C58" s="126"/>
      <c r="D58" s="126"/>
    </row>
    <row r="59" spans="1:4" ht="15" x14ac:dyDescent="0.25">
      <c r="A59" s="126" t="s">
        <v>169</v>
      </c>
      <c r="B59" s="126"/>
      <c r="C59" s="126"/>
      <c r="D59" s="126"/>
    </row>
    <row r="61" spans="1:4" x14ac:dyDescent="0.25">
      <c r="A61" s="129" t="s">
        <v>136</v>
      </c>
      <c r="B61" s="129"/>
      <c r="C61" s="129"/>
      <c r="D61" s="129"/>
    </row>
    <row r="63" spans="1:4" x14ac:dyDescent="0.25">
      <c r="A63" s="54"/>
      <c r="B63" s="54"/>
      <c r="C63" s="54"/>
      <c r="D63" s="54"/>
    </row>
    <row r="65" spans="1:4" x14ac:dyDescent="0.25">
      <c r="A65" s="130" t="s">
        <v>170</v>
      </c>
      <c r="B65" s="130"/>
      <c r="C65" s="130"/>
      <c r="D65" s="130"/>
    </row>
    <row r="66" spans="1:4" x14ac:dyDescent="0.25">
      <c r="A66" s="55"/>
      <c r="B66" s="56" t="s">
        <v>138</v>
      </c>
      <c r="C66" s="57"/>
      <c r="D66" s="56" t="s">
        <v>138</v>
      </c>
    </row>
    <row r="68" spans="1:4" ht="14.25" x14ac:dyDescent="0.25">
      <c r="A68" s="58" t="s">
        <v>171</v>
      </c>
      <c r="B68" s="71">
        <f>SUM(B69:B74)</f>
        <v>0</v>
      </c>
      <c r="C68" s="60"/>
      <c r="D68" s="71">
        <f>SUM(D69:D74)</f>
        <v>651515</v>
      </c>
    </row>
    <row r="69" spans="1:4" x14ac:dyDescent="0.25">
      <c r="A69" s="61" t="s">
        <v>172</v>
      </c>
      <c r="B69" s="59">
        <v>0</v>
      </c>
      <c r="C69" s="60"/>
      <c r="D69" s="62">
        <v>0</v>
      </c>
    </row>
    <row r="70" spans="1:4" x14ac:dyDescent="0.25">
      <c r="A70" s="61" t="s">
        <v>173</v>
      </c>
      <c r="B70" s="59">
        <v>0</v>
      </c>
      <c r="C70" s="63"/>
      <c r="D70" s="62">
        <v>0</v>
      </c>
    </row>
    <row r="71" spans="1:4" x14ac:dyDescent="0.25">
      <c r="A71" s="61" t="s">
        <v>174</v>
      </c>
      <c r="B71" s="59">
        <v>0</v>
      </c>
      <c r="C71" s="63"/>
      <c r="D71" s="62">
        <v>651515</v>
      </c>
    </row>
    <row r="72" spans="1:4" x14ac:dyDescent="0.25">
      <c r="A72" s="61" t="s">
        <v>175</v>
      </c>
      <c r="B72" s="64">
        <v>0</v>
      </c>
      <c r="C72" s="65"/>
      <c r="D72" s="66">
        <v>0</v>
      </c>
    </row>
    <row r="73" spans="1:4" x14ac:dyDescent="0.25">
      <c r="A73" s="61" t="s">
        <v>176</v>
      </c>
      <c r="B73" s="64">
        <v>0</v>
      </c>
      <c r="C73" s="65"/>
      <c r="D73" s="66">
        <v>0</v>
      </c>
    </row>
    <row r="74" spans="1:4" x14ac:dyDescent="0.25">
      <c r="A74" s="61" t="s">
        <v>177</v>
      </c>
      <c r="B74" s="64">
        <v>0</v>
      </c>
      <c r="C74" s="65"/>
      <c r="D74" s="62">
        <v>0</v>
      </c>
    </row>
    <row r="75" spans="1:4" x14ac:dyDescent="0.25">
      <c r="A75" s="67"/>
      <c r="B75" s="64"/>
      <c r="C75" s="65"/>
      <c r="D75" s="66"/>
    </row>
    <row r="76" spans="1:4" x14ac:dyDescent="0.25">
      <c r="A76" s="67"/>
      <c r="B76" s="64"/>
      <c r="C76" s="65"/>
      <c r="D76" s="66"/>
    </row>
    <row r="77" spans="1:4" ht="14.25" x14ac:dyDescent="0.25">
      <c r="A77" s="58" t="s">
        <v>178</v>
      </c>
      <c r="B77" s="59">
        <f>B78+B84</f>
        <v>47159990.280000001</v>
      </c>
      <c r="C77" s="68"/>
      <c r="D77" s="69">
        <f>D78+D84</f>
        <v>51665349.509999998</v>
      </c>
    </row>
    <row r="78" spans="1:4" x14ac:dyDescent="0.25">
      <c r="A78" s="61" t="s">
        <v>179</v>
      </c>
      <c r="B78" s="59">
        <f>SUM(B79:B81)</f>
        <v>23079657.710000001</v>
      </c>
      <c r="C78" s="63"/>
      <c r="D78" s="62">
        <f>SUM(D79:D81)</f>
        <v>0</v>
      </c>
    </row>
    <row r="79" spans="1:4" x14ac:dyDescent="0.25">
      <c r="A79" s="61" t="s">
        <v>180</v>
      </c>
      <c r="B79" s="64">
        <v>0</v>
      </c>
      <c r="C79" s="65"/>
      <c r="D79" s="66">
        <v>0</v>
      </c>
    </row>
    <row r="80" spans="1:4" x14ac:dyDescent="0.25">
      <c r="A80" s="61" t="s">
        <v>181</v>
      </c>
      <c r="B80" s="59">
        <v>23079657.710000001</v>
      </c>
      <c r="C80" s="60"/>
      <c r="D80" s="62">
        <v>0</v>
      </c>
    </row>
    <row r="81" spans="1:4" x14ac:dyDescent="0.25">
      <c r="A81" s="61" t="s">
        <v>182</v>
      </c>
      <c r="B81" s="59">
        <v>0</v>
      </c>
      <c r="C81" s="60"/>
      <c r="D81" s="62">
        <v>0</v>
      </c>
    </row>
    <row r="82" spans="1:4" x14ac:dyDescent="0.25">
      <c r="A82" s="61"/>
      <c r="B82" s="59"/>
      <c r="C82" s="70"/>
      <c r="D82" s="62"/>
    </row>
    <row r="83" spans="1:4" x14ac:dyDescent="0.25">
      <c r="A83" s="61"/>
      <c r="B83" s="59"/>
      <c r="C83" s="63"/>
      <c r="D83" s="62"/>
    </row>
    <row r="84" spans="1:4" ht="14.25" x14ac:dyDescent="0.25">
      <c r="A84" s="58" t="s">
        <v>183</v>
      </c>
      <c r="B84" s="59">
        <f>SUM(B85:B89)</f>
        <v>24080332.57</v>
      </c>
      <c r="C84" s="65"/>
      <c r="D84" s="59">
        <f>SUM(D85:D89)</f>
        <v>51665349.509999998</v>
      </c>
    </row>
    <row r="85" spans="1:4" ht="14.25" x14ac:dyDescent="0.25">
      <c r="A85" s="58" t="s">
        <v>184</v>
      </c>
      <c r="B85" s="59">
        <v>24080332.57</v>
      </c>
      <c r="C85" s="65"/>
      <c r="D85" s="59">
        <v>0</v>
      </c>
    </row>
    <row r="86" spans="1:4" x14ac:dyDescent="0.25">
      <c r="A86" s="61" t="s">
        <v>185</v>
      </c>
      <c r="B86" s="59">
        <v>0</v>
      </c>
      <c r="C86" s="65"/>
      <c r="D86" s="59">
        <v>51665349.509999998</v>
      </c>
    </row>
    <row r="87" spans="1:4" x14ac:dyDescent="0.25">
      <c r="A87" s="61" t="s">
        <v>186</v>
      </c>
      <c r="B87" s="64">
        <v>0</v>
      </c>
      <c r="C87" s="65"/>
      <c r="D87" s="66">
        <v>0</v>
      </c>
    </row>
    <row r="88" spans="1:4" x14ac:dyDescent="0.25">
      <c r="A88" s="61" t="s">
        <v>187</v>
      </c>
      <c r="B88" s="64">
        <v>0</v>
      </c>
      <c r="C88" s="65"/>
      <c r="D88" s="66">
        <v>0</v>
      </c>
    </row>
    <row r="89" spans="1:4" x14ac:dyDescent="0.25">
      <c r="A89" s="61" t="s">
        <v>188</v>
      </c>
      <c r="B89" s="64">
        <v>0</v>
      </c>
      <c r="C89" s="68"/>
      <c r="D89" s="69">
        <v>0</v>
      </c>
    </row>
    <row r="90" spans="1:4" ht="14.25" x14ac:dyDescent="0.25">
      <c r="A90" s="58"/>
      <c r="B90" s="74"/>
      <c r="C90" s="63"/>
      <c r="D90" s="62"/>
    </row>
    <row r="91" spans="1:4" x14ac:dyDescent="0.25">
      <c r="A91" s="61"/>
      <c r="B91" s="59"/>
      <c r="C91" s="63"/>
      <c r="D91" s="62"/>
    </row>
    <row r="92" spans="1:4" ht="14.25" x14ac:dyDescent="0.25">
      <c r="A92" s="58" t="s">
        <v>189</v>
      </c>
      <c r="B92" s="64">
        <v>0</v>
      </c>
      <c r="C92" s="65"/>
      <c r="D92" s="66">
        <v>0</v>
      </c>
    </row>
    <row r="93" spans="1:4" ht="14.25" x14ac:dyDescent="0.25">
      <c r="A93" s="58" t="s">
        <v>190</v>
      </c>
      <c r="B93" s="59">
        <v>0</v>
      </c>
      <c r="C93" s="70"/>
      <c r="D93" s="66">
        <v>0</v>
      </c>
    </row>
    <row r="94" spans="1:4" x14ac:dyDescent="0.25">
      <c r="A94" s="61" t="s">
        <v>191</v>
      </c>
      <c r="B94" s="64">
        <v>0</v>
      </c>
      <c r="C94" s="65"/>
      <c r="D94" s="66">
        <v>0</v>
      </c>
    </row>
    <row r="95" spans="1:4" x14ac:dyDescent="0.25">
      <c r="A95" s="61" t="s">
        <v>192</v>
      </c>
      <c r="B95" s="64">
        <v>0</v>
      </c>
      <c r="C95" s="65"/>
      <c r="D95" s="66">
        <v>0</v>
      </c>
    </row>
    <row r="96" spans="1:4" x14ac:dyDescent="0.25">
      <c r="A96" s="61"/>
      <c r="B96" s="64"/>
      <c r="C96" s="65"/>
      <c r="D96" s="66"/>
    </row>
    <row r="97" spans="1:4" x14ac:dyDescent="0.25">
      <c r="A97" s="128"/>
      <c r="B97" s="128"/>
      <c r="C97" s="128"/>
      <c r="D97" s="128"/>
    </row>
    <row r="99" spans="1:4" x14ac:dyDescent="0.25">
      <c r="A99" s="54"/>
      <c r="B99" s="54"/>
      <c r="C99" s="54"/>
      <c r="D99" s="54"/>
    </row>
    <row r="101" spans="1:4" x14ac:dyDescent="0.25">
      <c r="A101" s="72" t="s">
        <v>167</v>
      </c>
      <c r="D101" s="73" t="s">
        <v>193</v>
      </c>
    </row>
  </sheetData>
  <mergeCells count="13">
    <mergeCell ref="A97:D97"/>
    <mergeCell ref="A56:D56"/>
    <mergeCell ref="A57:D57"/>
    <mergeCell ref="A58:D58"/>
    <mergeCell ref="A59:D59"/>
    <mergeCell ref="A61:D61"/>
    <mergeCell ref="A65:D65"/>
    <mergeCell ref="A11:D11"/>
    <mergeCell ref="A2:D2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XFC63"/>
  <sheetViews>
    <sheetView showGridLines="0" topLeftCell="B1" zoomScaleNormal="100" workbookViewId="0">
      <selection activeCell="A4" sqref="A4:K4"/>
    </sheetView>
  </sheetViews>
  <sheetFormatPr baseColWidth="10" defaultColWidth="11.42578125" defaultRowHeight="15" x14ac:dyDescent="0.25"/>
  <cols>
    <col min="1" max="1" width="4.42578125" bestFit="1" customWidth="1"/>
    <col min="2" max="2" width="49.85546875" style="3" customWidth="1"/>
    <col min="3" max="3" width="15.28515625" customWidth="1"/>
    <col min="4" max="5" width="15.5703125" customWidth="1"/>
    <col min="6" max="7" width="17.140625" customWidth="1"/>
    <col min="8" max="9" width="14.140625" hidden="1" customWidth="1"/>
    <col min="10" max="10" width="15.28515625" customWidth="1"/>
    <col min="11" max="11" width="16.85546875" bestFit="1" customWidth="1"/>
    <col min="12" max="16384" width="11.42578125" style="7"/>
  </cols>
  <sheetData>
    <row r="2" spans="1:16383" s="2" customFormat="1" ht="12" customHeight="1" x14ac:dyDescent="0.3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16383" s="2" customFormat="1" ht="12" customHeight="1" x14ac:dyDescent="0.3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16383" s="2" customFormat="1" ht="12" customHeight="1" x14ac:dyDescent="0.3">
      <c r="A4" s="135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16383" s="2" customFormat="1" ht="12" customHeight="1" x14ac:dyDescent="0.3">
      <c r="A5" s="138" t="s">
        <v>129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16383" x14ac:dyDescent="0.25">
      <c r="C6" s="4"/>
      <c r="D6" s="4"/>
      <c r="E6" s="4"/>
      <c r="F6" s="4"/>
      <c r="G6" s="4"/>
      <c r="H6" s="5"/>
      <c r="I6" s="5"/>
      <c r="J6" s="4"/>
      <c r="K6" s="6"/>
    </row>
    <row r="7" spans="1:16383" ht="35.25" customHeight="1" x14ac:dyDescent="0.25">
      <c r="A7" s="141" t="s">
        <v>3</v>
      </c>
      <c r="B7" s="141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8</v>
      </c>
      <c r="I7" s="8" t="s">
        <v>9</v>
      </c>
      <c r="J7" s="8" t="s">
        <v>10</v>
      </c>
      <c r="K7" s="8" t="s">
        <v>11</v>
      </c>
    </row>
    <row r="8" spans="1:16383" ht="18" customHeight="1" x14ac:dyDescent="0.25">
      <c r="A8" s="9">
        <v>1000</v>
      </c>
      <c r="B8" s="10" t="s">
        <v>12</v>
      </c>
      <c r="C8" s="11">
        <f>SUM(C9:C14)</f>
        <v>430072740.22999996</v>
      </c>
      <c r="D8" s="11">
        <f>SUM(D9:D14)</f>
        <v>28606.32</v>
      </c>
      <c r="E8" s="12">
        <f>SUM(E9:E14)</f>
        <v>-28606.319999996689</v>
      </c>
      <c r="F8" s="11">
        <f t="shared" ref="F8:K8" si="0">SUM(F9:F14)</f>
        <v>430072740.23000008</v>
      </c>
      <c r="G8" s="11">
        <f t="shared" si="0"/>
        <v>209749419.11999989</v>
      </c>
      <c r="H8" s="11">
        <f t="shared" si="0"/>
        <v>7528.42</v>
      </c>
      <c r="I8" s="11">
        <f t="shared" si="0"/>
        <v>33795654.509999968</v>
      </c>
      <c r="J8" s="11">
        <f t="shared" si="0"/>
        <v>175946236.18999994</v>
      </c>
      <c r="K8" s="11">
        <f t="shared" si="0"/>
        <v>220323321.11000004</v>
      </c>
    </row>
    <row r="9" spans="1:16383" ht="18" customHeight="1" x14ac:dyDescent="0.3">
      <c r="A9" s="13">
        <v>1100</v>
      </c>
      <c r="B9" s="14" t="s">
        <v>13</v>
      </c>
      <c r="C9" s="15">
        <v>286056853.88</v>
      </c>
      <c r="D9" s="15">
        <v>0</v>
      </c>
      <c r="E9" s="15">
        <v>-7314263.9899999918</v>
      </c>
      <c r="F9" s="15">
        <f>C9+D9+E9</f>
        <v>278742589.88999999</v>
      </c>
      <c r="G9" s="15">
        <f>H9+I9+J9</f>
        <v>137522731.09999993</v>
      </c>
      <c r="H9" s="15">
        <v>668.63</v>
      </c>
      <c r="I9" s="15">
        <v>-4.5474735088646412E-13</v>
      </c>
      <c r="J9" s="15">
        <v>137522062.46999994</v>
      </c>
      <c r="K9" s="15">
        <f>F9-G9</f>
        <v>141219858.79000005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</row>
    <row r="10" spans="1:16383" ht="18" customHeight="1" x14ac:dyDescent="0.3">
      <c r="A10" s="13">
        <v>1300</v>
      </c>
      <c r="B10" s="14" t="s">
        <v>14</v>
      </c>
      <c r="C10" s="15">
        <v>78031621.86999999</v>
      </c>
      <c r="D10" s="15">
        <v>0</v>
      </c>
      <c r="E10" s="15">
        <v>-2515095.7600000054</v>
      </c>
      <c r="F10" s="15">
        <f t="shared" ref="F10:F57" si="1">C10+D10+E10</f>
        <v>75516526.109999985</v>
      </c>
      <c r="G10" s="15">
        <f t="shared" ref="G10:G57" si="2">H10+I10+J10</f>
        <v>38777014.349999972</v>
      </c>
      <c r="H10" s="15">
        <v>447.28999999999996</v>
      </c>
      <c r="I10" s="15">
        <v>33392949.60999997</v>
      </c>
      <c r="J10" s="15">
        <v>5383617.4500000002</v>
      </c>
      <c r="K10" s="15">
        <f t="shared" ref="K10:K14" si="3">F10-G10</f>
        <v>36739511.760000013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</row>
    <row r="11" spans="1:16383" ht="18" customHeight="1" x14ac:dyDescent="0.3">
      <c r="A11" s="13">
        <v>1400</v>
      </c>
      <c r="B11" s="14" t="s">
        <v>15</v>
      </c>
      <c r="C11" s="15">
        <v>28516733.219999995</v>
      </c>
      <c r="D11" s="15">
        <v>0</v>
      </c>
      <c r="E11" s="15">
        <v>-1011366.4200000002</v>
      </c>
      <c r="F11" s="15">
        <f t="shared" si="1"/>
        <v>27505366.799999993</v>
      </c>
      <c r="G11" s="15">
        <f t="shared" si="2"/>
        <v>15179772.539999995</v>
      </c>
      <c r="H11" s="15">
        <v>6412.5</v>
      </c>
      <c r="I11" s="15">
        <v>31017.69999999999</v>
      </c>
      <c r="J11" s="15">
        <v>15142342.339999996</v>
      </c>
      <c r="K11" s="15">
        <f t="shared" si="3"/>
        <v>12325594.259999998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  <c r="XFC11" s="16"/>
    </row>
    <row r="12" spans="1:16383" ht="18" customHeight="1" x14ac:dyDescent="0.3">
      <c r="A12" s="13">
        <v>1500</v>
      </c>
      <c r="B12" s="14" t="s">
        <v>16</v>
      </c>
      <c r="C12" s="15">
        <v>32796145.360000007</v>
      </c>
      <c r="D12" s="15">
        <v>28606.32</v>
      </c>
      <c r="E12" s="15">
        <v>-2653664.3300000005</v>
      </c>
      <c r="F12" s="15">
        <f t="shared" si="1"/>
        <v>30171087.350000005</v>
      </c>
      <c r="G12" s="15">
        <f t="shared" si="2"/>
        <v>14276971.470000003</v>
      </c>
      <c r="H12" s="15">
        <v>0</v>
      </c>
      <c r="I12" s="15">
        <v>371687.2</v>
      </c>
      <c r="J12" s="15">
        <v>13905284.270000003</v>
      </c>
      <c r="K12" s="15">
        <f t="shared" si="3"/>
        <v>15894115.880000003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  <c r="XFC12" s="16"/>
    </row>
    <row r="13" spans="1:16383" ht="18" customHeight="1" x14ac:dyDescent="0.3">
      <c r="A13" s="13">
        <v>1600</v>
      </c>
      <c r="B13" s="14" t="s">
        <v>17</v>
      </c>
      <c r="C13" s="15">
        <v>0</v>
      </c>
      <c r="D13" s="15">
        <v>0</v>
      </c>
      <c r="E13" s="15">
        <v>14144240.42</v>
      </c>
      <c r="F13" s="15">
        <f t="shared" si="1"/>
        <v>14144240.42</v>
      </c>
      <c r="G13" s="15">
        <f t="shared" si="2"/>
        <v>0</v>
      </c>
      <c r="H13" s="15">
        <v>0</v>
      </c>
      <c r="I13" s="15">
        <v>0</v>
      </c>
      <c r="J13" s="15">
        <v>0</v>
      </c>
      <c r="K13" s="15">
        <f t="shared" si="3"/>
        <v>14144240.42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  <c r="XFC13" s="16"/>
    </row>
    <row r="14" spans="1:16383" ht="18" customHeight="1" x14ac:dyDescent="0.3">
      <c r="A14" s="13">
        <v>1700</v>
      </c>
      <c r="B14" s="14" t="s">
        <v>18</v>
      </c>
      <c r="C14" s="15">
        <v>4671385.8999999994</v>
      </c>
      <c r="D14" s="15">
        <v>0</v>
      </c>
      <c r="E14" s="15">
        <v>-678456.24000000034</v>
      </c>
      <c r="F14" s="15">
        <f t="shared" si="1"/>
        <v>3992929.6599999992</v>
      </c>
      <c r="G14" s="15">
        <f t="shared" si="2"/>
        <v>3992929.66</v>
      </c>
      <c r="H14" s="15">
        <v>0</v>
      </c>
      <c r="I14" s="15">
        <v>0</v>
      </c>
      <c r="J14" s="15">
        <v>3992929.66</v>
      </c>
      <c r="K14" s="15">
        <f t="shared" si="3"/>
        <v>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  <c r="XFC14" s="16"/>
    </row>
    <row r="15" spans="1:16383" ht="18" customHeight="1" x14ac:dyDescent="0.25">
      <c r="A15" s="9">
        <v>2000</v>
      </c>
      <c r="B15" s="10" t="s">
        <v>19</v>
      </c>
      <c r="C15" s="11">
        <f>SUM(C16:C24)</f>
        <v>65043564.810000002</v>
      </c>
      <c r="D15" s="11">
        <f t="shared" ref="D15:K15" si="4">SUM(D16:D24)</f>
        <v>5004252.0299999993</v>
      </c>
      <c r="E15" s="11">
        <f t="shared" si="4"/>
        <v>1570473.7400000012</v>
      </c>
      <c r="F15" s="11">
        <f t="shared" si="4"/>
        <v>71618290.579999998</v>
      </c>
      <c r="G15" s="11">
        <f t="shared" si="4"/>
        <v>29675015.59</v>
      </c>
      <c r="H15" s="11">
        <f t="shared" si="4"/>
        <v>2018006.18</v>
      </c>
      <c r="I15" s="11">
        <f t="shared" si="4"/>
        <v>750907.62000000011</v>
      </c>
      <c r="J15" s="11">
        <f t="shared" si="4"/>
        <v>26906101.790000003</v>
      </c>
      <c r="K15" s="11">
        <f t="shared" si="4"/>
        <v>41943274.989999995</v>
      </c>
    </row>
    <row r="16" spans="1:16383" ht="27" x14ac:dyDescent="0.3">
      <c r="A16" s="13">
        <v>2100</v>
      </c>
      <c r="B16" s="14" t="s">
        <v>20</v>
      </c>
      <c r="C16" s="15">
        <v>6321383</v>
      </c>
      <c r="D16" s="15">
        <v>152399.81</v>
      </c>
      <c r="E16" s="15">
        <v>-770785.12999999977</v>
      </c>
      <c r="F16" s="15">
        <f t="shared" si="1"/>
        <v>5702997.6799999997</v>
      </c>
      <c r="G16" s="15">
        <f t="shared" si="2"/>
        <v>2784177.8499999996</v>
      </c>
      <c r="H16" s="15">
        <v>21662.579999999998</v>
      </c>
      <c r="I16" s="15">
        <v>144309.82000000004</v>
      </c>
      <c r="J16" s="15">
        <v>2618205.4499999997</v>
      </c>
      <c r="K16" s="15">
        <f t="shared" ref="K16:K55" si="5">F16-G16</f>
        <v>2918819.83</v>
      </c>
    </row>
    <row r="17" spans="1:11" ht="18" customHeight="1" x14ac:dyDescent="0.3">
      <c r="A17" s="13">
        <v>2200</v>
      </c>
      <c r="B17" s="14" t="s">
        <v>21</v>
      </c>
      <c r="C17" s="15">
        <v>902990</v>
      </c>
      <c r="D17" s="15">
        <v>0</v>
      </c>
      <c r="E17" s="15">
        <v>68162.890000000029</v>
      </c>
      <c r="F17" s="15">
        <f t="shared" si="1"/>
        <v>971152.89</v>
      </c>
      <c r="G17" s="15">
        <f t="shared" si="2"/>
        <v>336299.04000000004</v>
      </c>
      <c r="H17" s="15">
        <v>19588.79</v>
      </c>
      <c r="I17" s="15">
        <v>19510</v>
      </c>
      <c r="J17" s="15">
        <v>297200.25000000006</v>
      </c>
      <c r="K17" s="15">
        <f t="shared" si="5"/>
        <v>634853.85</v>
      </c>
    </row>
    <row r="18" spans="1:11" ht="18" customHeight="1" x14ac:dyDescent="0.3">
      <c r="A18" s="13">
        <v>2300</v>
      </c>
      <c r="B18" s="14" t="s">
        <v>22</v>
      </c>
      <c r="C18" s="15">
        <v>12841</v>
      </c>
      <c r="D18" s="15">
        <v>0</v>
      </c>
      <c r="E18" s="15">
        <v>58901.880000000005</v>
      </c>
      <c r="F18" s="15">
        <f t="shared" si="1"/>
        <v>71742.880000000005</v>
      </c>
      <c r="G18" s="15">
        <f t="shared" si="2"/>
        <v>15806.859999999999</v>
      </c>
      <c r="H18" s="15">
        <v>0</v>
      </c>
      <c r="I18" s="15">
        <v>0</v>
      </c>
      <c r="J18" s="15">
        <v>15806.859999999999</v>
      </c>
      <c r="K18" s="15">
        <f t="shared" si="5"/>
        <v>55936.020000000004</v>
      </c>
    </row>
    <row r="19" spans="1:11" ht="18" customHeight="1" x14ac:dyDescent="0.3">
      <c r="A19" s="13">
        <v>2400</v>
      </c>
      <c r="B19" s="14" t="s">
        <v>23</v>
      </c>
      <c r="C19" s="15">
        <v>14021045.810000001</v>
      </c>
      <c r="D19" s="15">
        <v>0</v>
      </c>
      <c r="E19" s="15">
        <v>1057308.2799999998</v>
      </c>
      <c r="F19" s="15">
        <f t="shared" si="1"/>
        <v>15078354.09</v>
      </c>
      <c r="G19" s="15">
        <f t="shared" si="2"/>
        <v>4074056.6700000013</v>
      </c>
      <c r="H19" s="15">
        <v>334494.64</v>
      </c>
      <c r="I19" s="15">
        <v>48878.040000000008</v>
      </c>
      <c r="J19" s="15">
        <v>3690683.9900000012</v>
      </c>
      <c r="K19" s="15">
        <f t="shared" si="5"/>
        <v>11004297.419999998</v>
      </c>
    </row>
    <row r="20" spans="1:11" ht="18" customHeight="1" x14ac:dyDescent="0.3">
      <c r="A20" s="13">
        <v>2500</v>
      </c>
      <c r="B20" s="14" t="s">
        <v>24</v>
      </c>
      <c r="C20" s="15">
        <v>1609191</v>
      </c>
      <c r="D20" s="15">
        <v>117737.5</v>
      </c>
      <c r="E20" s="15">
        <v>185697.42</v>
      </c>
      <c r="F20" s="15">
        <f t="shared" si="1"/>
        <v>1912625.92</v>
      </c>
      <c r="G20" s="15">
        <f t="shared" si="2"/>
        <v>1082938.6500000001</v>
      </c>
      <c r="H20" s="15">
        <v>527237.65</v>
      </c>
      <c r="I20" s="15">
        <v>0</v>
      </c>
      <c r="J20" s="15">
        <v>555701.00000000012</v>
      </c>
      <c r="K20" s="15">
        <f t="shared" si="5"/>
        <v>829687.26999999979</v>
      </c>
    </row>
    <row r="21" spans="1:11" ht="18" customHeight="1" x14ac:dyDescent="0.3">
      <c r="A21" s="13">
        <v>2600</v>
      </c>
      <c r="B21" s="14" t="s">
        <v>25</v>
      </c>
      <c r="C21" s="15">
        <v>25343568</v>
      </c>
      <c r="D21" s="15">
        <v>0</v>
      </c>
      <c r="E21" s="15">
        <v>1145774.6800000002</v>
      </c>
      <c r="F21" s="15">
        <f t="shared" si="1"/>
        <v>26489342.68</v>
      </c>
      <c r="G21" s="15">
        <f t="shared" si="2"/>
        <v>14799542.969999999</v>
      </c>
      <c r="H21" s="15">
        <v>383798.6</v>
      </c>
      <c r="I21" s="15">
        <v>245835.38999999998</v>
      </c>
      <c r="J21" s="15">
        <v>14169908.979999999</v>
      </c>
      <c r="K21" s="15">
        <f t="shared" si="5"/>
        <v>11689799.710000001</v>
      </c>
    </row>
    <row r="22" spans="1:11" ht="27" x14ac:dyDescent="0.3">
      <c r="A22" s="13">
        <v>2700</v>
      </c>
      <c r="B22" s="14" t="s">
        <v>26</v>
      </c>
      <c r="C22" s="15">
        <v>9613578</v>
      </c>
      <c r="D22" s="15">
        <v>4085465.8</v>
      </c>
      <c r="E22" s="15">
        <v>-4332453.4899999993</v>
      </c>
      <c r="F22" s="15">
        <f t="shared" si="1"/>
        <v>9366590.3100000024</v>
      </c>
      <c r="G22" s="15">
        <f t="shared" si="2"/>
        <v>1136974.8599999999</v>
      </c>
      <c r="H22" s="15">
        <v>378168.69999999995</v>
      </c>
      <c r="I22" s="15">
        <v>78893.31</v>
      </c>
      <c r="J22" s="15">
        <v>679912.85</v>
      </c>
      <c r="K22" s="15">
        <f t="shared" si="5"/>
        <v>8229615.450000003</v>
      </c>
    </row>
    <row r="23" spans="1:11" ht="18" customHeight="1" x14ac:dyDescent="0.3">
      <c r="A23" s="13">
        <v>2800</v>
      </c>
      <c r="B23" s="14" t="s">
        <v>27</v>
      </c>
      <c r="C23" s="15">
        <v>0</v>
      </c>
      <c r="D23" s="15">
        <v>0</v>
      </c>
      <c r="E23" s="15">
        <v>2850000</v>
      </c>
      <c r="F23" s="15">
        <f t="shared" si="1"/>
        <v>2850000</v>
      </c>
      <c r="G23" s="15">
        <f t="shared" si="2"/>
        <v>0</v>
      </c>
      <c r="H23" s="15">
        <v>0</v>
      </c>
      <c r="I23" s="15">
        <v>0</v>
      </c>
      <c r="J23" s="15">
        <v>0</v>
      </c>
      <c r="K23" s="15">
        <f t="shared" si="5"/>
        <v>2850000</v>
      </c>
    </row>
    <row r="24" spans="1:11" ht="18" customHeight="1" x14ac:dyDescent="0.3">
      <c r="A24" s="13">
        <v>2900</v>
      </c>
      <c r="B24" s="14" t="s">
        <v>28</v>
      </c>
      <c r="C24" s="15">
        <v>7218968</v>
      </c>
      <c r="D24" s="15">
        <v>648648.92000000004</v>
      </c>
      <c r="E24" s="15">
        <v>1307867.21</v>
      </c>
      <c r="F24" s="15">
        <f t="shared" si="1"/>
        <v>9175484.129999999</v>
      </c>
      <c r="G24" s="15">
        <f t="shared" si="2"/>
        <v>5445218.6900000004</v>
      </c>
      <c r="H24" s="15">
        <v>353055.22</v>
      </c>
      <c r="I24" s="15">
        <v>213481.06000000003</v>
      </c>
      <c r="J24" s="15">
        <v>4878682.41</v>
      </c>
      <c r="K24" s="15">
        <f t="shared" si="5"/>
        <v>3730265.4399999985</v>
      </c>
    </row>
    <row r="25" spans="1:11" ht="18" customHeight="1" x14ac:dyDescent="0.25">
      <c r="A25" s="9">
        <v>3000</v>
      </c>
      <c r="B25" s="10" t="s">
        <v>29</v>
      </c>
      <c r="C25" s="11">
        <f>SUM(C26:C34)</f>
        <v>325910490.95999998</v>
      </c>
      <c r="D25" s="11">
        <f t="shared" ref="D25:K25" si="6">SUM(D26:D34)</f>
        <v>24950629.280000001</v>
      </c>
      <c r="E25" s="11">
        <f t="shared" si="6"/>
        <v>65850481.020000011</v>
      </c>
      <c r="F25" s="11">
        <f t="shared" si="6"/>
        <v>416711601.25999993</v>
      </c>
      <c r="G25" s="11">
        <f t="shared" si="6"/>
        <v>214282582.75</v>
      </c>
      <c r="H25" s="11">
        <f t="shared" si="6"/>
        <v>6340653.9000000004</v>
      </c>
      <c r="I25" s="11">
        <f t="shared" si="6"/>
        <v>1726597.63</v>
      </c>
      <c r="J25" s="11">
        <f t="shared" si="6"/>
        <v>206215331.22</v>
      </c>
      <c r="K25" s="11">
        <f t="shared" si="6"/>
        <v>202429018.50999999</v>
      </c>
    </row>
    <row r="26" spans="1:11" ht="18" customHeight="1" x14ac:dyDescent="0.3">
      <c r="A26" s="13">
        <v>3100</v>
      </c>
      <c r="B26" s="14" t="s">
        <v>30</v>
      </c>
      <c r="C26" s="15">
        <v>32160267</v>
      </c>
      <c r="D26" s="15">
        <v>0</v>
      </c>
      <c r="E26" s="15">
        <v>-1978220.63</v>
      </c>
      <c r="F26" s="15">
        <f t="shared" si="1"/>
        <v>30182046.370000001</v>
      </c>
      <c r="G26" s="15">
        <f t="shared" si="2"/>
        <v>11005640.440000005</v>
      </c>
      <c r="H26" s="15">
        <v>111782.70999999998</v>
      </c>
      <c r="I26" s="15">
        <v>125475.59</v>
      </c>
      <c r="J26" s="15">
        <v>10768382.140000004</v>
      </c>
      <c r="K26" s="15">
        <f>F26-G26</f>
        <v>19176405.929999996</v>
      </c>
    </row>
    <row r="27" spans="1:11" ht="18" customHeight="1" x14ac:dyDescent="0.3">
      <c r="A27" s="13">
        <v>3200</v>
      </c>
      <c r="B27" s="14" t="s">
        <v>31</v>
      </c>
      <c r="C27" s="15">
        <v>33144624</v>
      </c>
      <c r="D27" s="15">
        <v>0</v>
      </c>
      <c r="E27" s="15">
        <v>1618753.2600000002</v>
      </c>
      <c r="F27" s="15">
        <f t="shared" si="1"/>
        <v>34763377.259999998</v>
      </c>
      <c r="G27" s="15">
        <f t="shared" si="2"/>
        <v>17107461.82</v>
      </c>
      <c r="H27" s="15">
        <v>4268.8000000000029</v>
      </c>
      <c r="I27" s="15">
        <v>197779.97999999998</v>
      </c>
      <c r="J27" s="15">
        <v>16905413.039999999</v>
      </c>
      <c r="K27" s="15">
        <f t="shared" ref="K27:K34" si="7">F27-G27</f>
        <v>17655915.439999998</v>
      </c>
    </row>
    <row r="28" spans="1:11" ht="18" customHeight="1" x14ac:dyDescent="0.3">
      <c r="A28" s="13">
        <v>3300</v>
      </c>
      <c r="B28" s="14" t="s">
        <v>32</v>
      </c>
      <c r="C28" s="15">
        <v>74242099</v>
      </c>
      <c r="D28" s="15">
        <v>13153084.91</v>
      </c>
      <c r="E28" s="15">
        <v>54765173.329999998</v>
      </c>
      <c r="F28" s="15">
        <f t="shared" si="1"/>
        <v>142160357.24000001</v>
      </c>
      <c r="G28" s="15">
        <f t="shared" si="2"/>
        <v>80112072.149999991</v>
      </c>
      <c r="H28" s="15">
        <v>1913644.23</v>
      </c>
      <c r="I28" s="15">
        <v>505737.83999999997</v>
      </c>
      <c r="J28" s="15">
        <v>77692690.079999998</v>
      </c>
      <c r="K28" s="15">
        <f t="shared" si="7"/>
        <v>62048285.090000018</v>
      </c>
    </row>
    <row r="29" spans="1:11" ht="15.75" x14ac:dyDescent="0.3">
      <c r="A29" s="13">
        <v>3400</v>
      </c>
      <c r="B29" s="14" t="s">
        <v>33</v>
      </c>
      <c r="C29" s="15">
        <v>13446600</v>
      </c>
      <c r="D29" s="15">
        <v>1614346.94</v>
      </c>
      <c r="E29" s="15">
        <v>5254294.46</v>
      </c>
      <c r="F29" s="15">
        <f t="shared" si="1"/>
        <v>20315241.399999999</v>
      </c>
      <c r="G29" s="15">
        <f t="shared" si="2"/>
        <v>12347013.690000001</v>
      </c>
      <c r="H29" s="15">
        <v>0</v>
      </c>
      <c r="I29" s="15">
        <v>0</v>
      </c>
      <c r="J29" s="15">
        <v>12347013.690000001</v>
      </c>
      <c r="K29" s="15">
        <f t="shared" si="7"/>
        <v>7968227.7099999972</v>
      </c>
    </row>
    <row r="30" spans="1:11" ht="27" x14ac:dyDescent="0.3">
      <c r="A30" s="13">
        <v>3500</v>
      </c>
      <c r="B30" s="14" t="s">
        <v>34</v>
      </c>
      <c r="C30" s="15">
        <v>72968035</v>
      </c>
      <c r="D30" s="15">
        <v>9910217.4299999997</v>
      </c>
      <c r="E30" s="15">
        <v>-465901.06000000006</v>
      </c>
      <c r="F30" s="15">
        <f t="shared" si="1"/>
        <v>82412351.370000005</v>
      </c>
      <c r="G30" s="15">
        <f t="shared" si="2"/>
        <v>34408265.130000003</v>
      </c>
      <c r="H30" s="15">
        <v>456404.94</v>
      </c>
      <c r="I30" s="15">
        <v>55850.539999999994</v>
      </c>
      <c r="J30" s="15">
        <v>33896009.650000006</v>
      </c>
      <c r="K30" s="15">
        <f t="shared" si="7"/>
        <v>48004086.240000002</v>
      </c>
    </row>
    <row r="31" spans="1:11" ht="18" customHeight="1" x14ac:dyDescent="0.3">
      <c r="A31" s="13">
        <v>3600</v>
      </c>
      <c r="B31" s="14" t="s">
        <v>35</v>
      </c>
      <c r="C31" s="15">
        <v>8994500</v>
      </c>
      <c r="D31" s="15">
        <v>0</v>
      </c>
      <c r="E31" s="15">
        <v>4723596.6000000006</v>
      </c>
      <c r="F31" s="15">
        <f t="shared" si="1"/>
        <v>13718096.600000001</v>
      </c>
      <c r="G31" s="15">
        <f t="shared" si="2"/>
        <v>7168976.5200000005</v>
      </c>
      <c r="H31" s="15">
        <v>605810</v>
      </c>
      <c r="I31" s="15">
        <v>127599.98999999999</v>
      </c>
      <c r="J31" s="15">
        <v>6435566.5300000003</v>
      </c>
      <c r="K31" s="15">
        <f t="shared" si="7"/>
        <v>6549120.080000001</v>
      </c>
    </row>
    <row r="32" spans="1:11" ht="18" customHeight="1" x14ac:dyDescent="0.3">
      <c r="A32" s="13">
        <v>3700</v>
      </c>
      <c r="B32" s="14" t="s">
        <v>36</v>
      </c>
      <c r="C32" s="15">
        <v>2345066</v>
      </c>
      <c r="D32" s="15">
        <v>42200</v>
      </c>
      <c r="E32" s="15">
        <v>-689476.54</v>
      </c>
      <c r="F32" s="15">
        <f t="shared" si="1"/>
        <v>1697789.46</v>
      </c>
      <c r="G32" s="15">
        <f t="shared" si="2"/>
        <v>426881.57000000018</v>
      </c>
      <c r="H32" s="15">
        <v>0</v>
      </c>
      <c r="I32" s="15">
        <v>46</v>
      </c>
      <c r="J32" s="15">
        <v>426835.57000000018</v>
      </c>
      <c r="K32" s="15">
        <f t="shared" si="7"/>
        <v>1270907.8899999997</v>
      </c>
    </row>
    <row r="33" spans="1:11" ht="18" customHeight="1" x14ac:dyDescent="0.3">
      <c r="A33" s="13">
        <v>3800</v>
      </c>
      <c r="B33" s="14" t="s">
        <v>37</v>
      </c>
      <c r="C33" s="15">
        <v>14007559</v>
      </c>
      <c r="D33" s="15">
        <v>3654</v>
      </c>
      <c r="E33" s="15">
        <v>1358822.5899999999</v>
      </c>
      <c r="F33" s="15">
        <f t="shared" si="1"/>
        <v>15370035.59</v>
      </c>
      <c r="G33" s="15">
        <f t="shared" si="2"/>
        <v>7839926.3499999996</v>
      </c>
      <c r="H33" s="15">
        <v>478927.23999999993</v>
      </c>
      <c r="I33" s="15">
        <v>76674.999999999971</v>
      </c>
      <c r="J33" s="15">
        <v>7284324.1099999994</v>
      </c>
      <c r="K33" s="15">
        <f t="shared" si="7"/>
        <v>7530109.2400000002</v>
      </c>
    </row>
    <row r="34" spans="1:11" ht="18" customHeight="1" x14ac:dyDescent="0.3">
      <c r="A34" s="13">
        <v>3900</v>
      </c>
      <c r="B34" s="14" t="s">
        <v>38</v>
      </c>
      <c r="C34" s="15">
        <v>74601740.959999964</v>
      </c>
      <c r="D34" s="15">
        <v>227126</v>
      </c>
      <c r="E34" s="15">
        <v>1263439.0100000047</v>
      </c>
      <c r="F34" s="15">
        <f t="shared" si="1"/>
        <v>76092305.969999969</v>
      </c>
      <c r="G34" s="15">
        <f t="shared" si="2"/>
        <v>43866345.079999998</v>
      </c>
      <c r="H34" s="15">
        <v>2769815.98</v>
      </c>
      <c r="I34" s="15">
        <v>637432.69000000006</v>
      </c>
      <c r="J34" s="15">
        <v>40459096.409999996</v>
      </c>
      <c r="K34" s="15">
        <f t="shared" si="7"/>
        <v>32225960.889999971</v>
      </c>
    </row>
    <row r="35" spans="1:11" x14ac:dyDescent="0.25">
      <c r="A35" s="9">
        <v>4000</v>
      </c>
      <c r="B35" s="10" t="s">
        <v>39</v>
      </c>
      <c r="C35" s="11">
        <f>SUM(C36:C40)</f>
        <v>87167644</v>
      </c>
      <c r="D35" s="11">
        <f t="shared" ref="D35:K35" si="8">SUM(D36:D40)</f>
        <v>5000000</v>
      </c>
      <c r="E35" s="11">
        <f t="shared" si="8"/>
        <v>1478488.6400000001</v>
      </c>
      <c r="F35" s="11">
        <f t="shared" si="8"/>
        <v>93646132.640000001</v>
      </c>
      <c r="G35" s="11">
        <f t="shared" si="8"/>
        <v>49749977.249999993</v>
      </c>
      <c r="H35" s="11">
        <f t="shared" si="8"/>
        <v>6000</v>
      </c>
      <c r="I35" s="11">
        <f t="shared" si="8"/>
        <v>1670570.95</v>
      </c>
      <c r="J35" s="11">
        <f t="shared" si="8"/>
        <v>48073406.299999997</v>
      </c>
      <c r="K35" s="11">
        <f t="shared" si="8"/>
        <v>43896155.390000001</v>
      </c>
    </row>
    <row r="36" spans="1:11" ht="15.75" x14ac:dyDescent="0.3">
      <c r="A36" s="13">
        <v>4100</v>
      </c>
      <c r="B36" s="14" t="s">
        <v>40</v>
      </c>
      <c r="C36" s="15">
        <v>35706944</v>
      </c>
      <c r="D36" s="15">
        <v>0</v>
      </c>
      <c r="E36" s="15">
        <v>0</v>
      </c>
      <c r="F36" s="15">
        <f t="shared" si="1"/>
        <v>35706944</v>
      </c>
      <c r="G36" s="15">
        <f t="shared" si="2"/>
        <v>16350427.779999999</v>
      </c>
      <c r="H36" s="15">
        <v>0</v>
      </c>
      <c r="I36" s="15">
        <v>0</v>
      </c>
      <c r="J36" s="15">
        <v>16350427.779999999</v>
      </c>
      <c r="K36" s="15">
        <f t="shared" si="5"/>
        <v>19356516.219999999</v>
      </c>
    </row>
    <row r="37" spans="1:11" ht="15.75" x14ac:dyDescent="0.3">
      <c r="A37" s="13">
        <v>4300</v>
      </c>
      <c r="B37" s="14" t="s">
        <v>41</v>
      </c>
      <c r="C37" s="15">
        <v>7266000</v>
      </c>
      <c r="D37" s="15">
        <v>0</v>
      </c>
      <c r="E37" s="15">
        <v>483234.35</v>
      </c>
      <c r="F37" s="15">
        <f t="shared" si="1"/>
        <v>7749234.3499999996</v>
      </c>
      <c r="G37" s="15">
        <f t="shared" si="2"/>
        <v>6117023.9400000004</v>
      </c>
      <c r="H37" s="15">
        <v>0</v>
      </c>
      <c r="I37" s="15">
        <v>0</v>
      </c>
      <c r="J37" s="15">
        <v>6117023.9400000004</v>
      </c>
      <c r="K37" s="15">
        <f t="shared" si="5"/>
        <v>1632210.4099999992</v>
      </c>
    </row>
    <row r="38" spans="1:11" ht="15.75" x14ac:dyDescent="0.3">
      <c r="A38" s="13">
        <v>4400</v>
      </c>
      <c r="B38" s="14" t="s">
        <v>42</v>
      </c>
      <c r="C38" s="15">
        <v>33412459</v>
      </c>
      <c r="D38" s="15">
        <v>5000000</v>
      </c>
      <c r="E38" s="15">
        <v>1025254.29</v>
      </c>
      <c r="F38" s="15">
        <f t="shared" si="1"/>
        <v>39437713.289999999</v>
      </c>
      <c r="G38" s="15">
        <f t="shared" si="2"/>
        <v>23258295.52</v>
      </c>
      <c r="H38" s="15">
        <v>6000</v>
      </c>
      <c r="I38" s="15">
        <v>1009904.7</v>
      </c>
      <c r="J38" s="15">
        <v>22242390.82</v>
      </c>
      <c r="K38" s="15">
        <f t="shared" si="5"/>
        <v>16179417.77</v>
      </c>
    </row>
    <row r="39" spans="1:11" ht="15.75" x14ac:dyDescent="0.3">
      <c r="A39" s="13">
        <v>4500</v>
      </c>
      <c r="B39" s="14" t="s">
        <v>43</v>
      </c>
      <c r="C39" s="15">
        <v>10752241</v>
      </c>
      <c r="D39" s="15">
        <v>0</v>
      </c>
      <c r="E39" s="15">
        <v>0</v>
      </c>
      <c r="F39" s="15">
        <f t="shared" si="1"/>
        <v>10752241</v>
      </c>
      <c r="G39" s="15">
        <f t="shared" si="2"/>
        <v>4024230.0100000002</v>
      </c>
      <c r="H39" s="15">
        <v>0</v>
      </c>
      <c r="I39" s="15">
        <v>660666.25</v>
      </c>
      <c r="J39" s="15">
        <v>3363563.7600000002</v>
      </c>
      <c r="K39" s="15">
        <f t="shared" si="5"/>
        <v>6728010.9900000002</v>
      </c>
    </row>
    <row r="40" spans="1:11" ht="15.75" x14ac:dyDescent="0.3">
      <c r="A40" s="13">
        <v>4800</v>
      </c>
      <c r="B40" s="14" t="s">
        <v>44</v>
      </c>
      <c r="C40" s="15">
        <v>30000</v>
      </c>
      <c r="D40" s="15">
        <v>0</v>
      </c>
      <c r="E40" s="15">
        <v>-30000</v>
      </c>
      <c r="F40" s="15">
        <f t="shared" si="1"/>
        <v>0</v>
      </c>
      <c r="G40" s="15">
        <f t="shared" si="2"/>
        <v>0</v>
      </c>
      <c r="H40" s="15">
        <v>0</v>
      </c>
      <c r="I40" s="15">
        <v>0</v>
      </c>
      <c r="J40" s="15">
        <v>0</v>
      </c>
      <c r="K40" s="15">
        <f t="shared" si="5"/>
        <v>0</v>
      </c>
    </row>
    <row r="41" spans="1:11" x14ac:dyDescent="0.25">
      <c r="A41" s="9">
        <v>5000</v>
      </c>
      <c r="B41" s="10" t="s">
        <v>45</v>
      </c>
      <c r="C41" s="11">
        <f t="shared" ref="C41:K41" si="9">SUM(C42:C48)</f>
        <v>33643614</v>
      </c>
      <c r="D41" s="11">
        <f t="shared" si="9"/>
        <v>5276014.6500000004</v>
      </c>
      <c r="E41" s="11">
        <f t="shared" si="9"/>
        <v>17705135.910000004</v>
      </c>
      <c r="F41" s="11">
        <f t="shared" si="9"/>
        <v>56624764.560000002</v>
      </c>
      <c r="G41" s="11">
        <f t="shared" si="9"/>
        <v>40370923.910000004</v>
      </c>
      <c r="H41" s="11">
        <f t="shared" si="9"/>
        <v>578422.60000000009</v>
      </c>
      <c r="I41" s="11">
        <f t="shared" si="9"/>
        <v>157353.02000000002</v>
      </c>
      <c r="J41" s="11">
        <f t="shared" si="9"/>
        <v>39635148.289999999</v>
      </c>
      <c r="K41" s="11">
        <f t="shared" si="9"/>
        <v>16253840.65</v>
      </c>
    </row>
    <row r="42" spans="1:11" ht="15.75" x14ac:dyDescent="0.3">
      <c r="A42" s="13">
        <v>5100</v>
      </c>
      <c r="B42" s="14" t="s">
        <v>46</v>
      </c>
      <c r="C42" s="15">
        <v>5311392</v>
      </c>
      <c r="D42" s="15">
        <v>1209474.33</v>
      </c>
      <c r="E42" s="15">
        <v>695142.03</v>
      </c>
      <c r="F42" s="15">
        <f t="shared" si="1"/>
        <v>7216008.3600000003</v>
      </c>
      <c r="G42" s="15">
        <f t="shared" si="2"/>
        <v>2565105.5</v>
      </c>
      <c r="H42" s="15">
        <v>219381.99</v>
      </c>
      <c r="I42" s="15">
        <v>157353.02000000002</v>
      </c>
      <c r="J42" s="15">
        <v>2188370.4900000002</v>
      </c>
      <c r="K42" s="15">
        <f t="shared" si="5"/>
        <v>4650902.8600000003</v>
      </c>
    </row>
    <row r="43" spans="1:11" ht="15.75" x14ac:dyDescent="0.3">
      <c r="A43" s="13">
        <v>5200</v>
      </c>
      <c r="B43" s="14" t="s">
        <v>47</v>
      </c>
      <c r="C43" s="15">
        <v>4986957</v>
      </c>
      <c r="D43" s="15">
        <v>0</v>
      </c>
      <c r="E43" s="15">
        <v>-2926567.5</v>
      </c>
      <c r="F43" s="15">
        <f t="shared" si="1"/>
        <v>2060389.5</v>
      </c>
      <c r="G43" s="15">
        <f t="shared" si="2"/>
        <v>1215754.9000000001</v>
      </c>
      <c r="H43" s="15">
        <v>0</v>
      </c>
      <c r="I43" s="15">
        <v>0</v>
      </c>
      <c r="J43" s="15">
        <v>1215754.9000000001</v>
      </c>
      <c r="K43" s="15">
        <f t="shared" si="5"/>
        <v>844634.59999999986</v>
      </c>
    </row>
    <row r="44" spans="1:11" ht="15.75" x14ac:dyDescent="0.3">
      <c r="A44" s="13">
        <v>5300</v>
      </c>
      <c r="B44" s="14" t="s">
        <v>48</v>
      </c>
      <c r="C44" s="15">
        <v>412140</v>
      </c>
      <c r="D44" s="15">
        <v>0</v>
      </c>
      <c r="E44" s="15">
        <v>-188912.19</v>
      </c>
      <c r="F44" s="15">
        <f t="shared" si="1"/>
        <v>223227.81</v>
      </c>
      <c r="G44" s="15">
        <f t="shared" si="2"/>
        <v>96399.48</v>
      </c>
      <c r="H44" s="15">
        <v>0</v>
      </c>
      <c r="I44" s="15">
        <v>0</v>
      </c>
      <c r="J44" s="15">
        <v>96399.48</v>
      </c>
      <c r="K44" s="15">
        <f t="shared" si="5"/>
        <v>126828.33</v>
      </c>
    </row>
    <row r="45" spans="1:11" ht="15.75" x14ac:dyDescent="0.3">
      <c r="A45" s="13">
        <v>5400</v>
      </c>
      <c r="B45" s="14" t="s">
        <v>49</v>
      </c>
      <c r="C45" s="15">
        <v>3226000</v>
      </c>
      <c r="D45" s="15">
        <v>2284097.37</v>
      </c>
      <c r="E45" s="15">
        <v>4817950.1800000006</v>
      </c>
      <c r="F45" s="15">
        <f t="shared" si="1"/>
        <v>10328047.550000001</v>
      </c>
      <c r="G45" s="15">
        <f t="shared" si="2"/>
        <v>7645029.8800000008</v>
      </c>
      <c r="H45" s="15">
        <v>0</v>
      </c>
      <c r="I45" s="15">
        <v>0</v>
      </c>
      <c r="J45" s="15">
        <v>7645029.8800000008</v>
      </c>
      <c r="K45" s="15">
        <f t="shared" si="5"/>
        <v>2683017.67</v>
      </c>
    </row>
    <row r="46" spans="1:11" ht="15.75" x14ac:dyDescent="0.3">
      <c r="A46" s="13">
        <v>5500</v>
      </c>
      <c r="B46" s="14" t="s">
        <v>50</v>
      </c>
      <c r="C46" s="15">
        <v>542000</v>
      </c>
      <c r="D46" s="15">
        <v>0</v>
      </c>
      <c r="E46" s="15">
        <v>11259308</v>
      </c>
      <c r="F46" s="15">
        <f t="shared" si="1"/>
        <v>11801308</v>
      </c>
      <c r="G46" s="15">
        <f t="shared" si="2"/>
        <v>11259308</v>
      </c>
      <c r="H46" s="15">
        <v>0</v>
      </c>
      <c r="I46" s="15">
        <v>0</v>
      </c>
      <c r="J46" s="15">
        <v>11259308</v>
      </c>
      <c r="K46" s="15">
        <f t="shared" si="5"/>
        <v>542000</v>
      </c>
    </row>
    <row r="47" spans="1:11" ht="15.75" x14ac:dyDescent="0.3">
      <c r="A47" s="13">
        <v>5600</v>
      </c>
      <c r="B47" s="14" t="s">
        <v>51</v>
      </c>
      <c r="C47" s="15">
        <v>8315966</v>
      </c>
      <c r="D47" s="15">
        <v>0</v>
      </c>
      <c r="E47" s="15">
        <v>-2828233.86</v>
      </c>
      <c r="F47" s="15">
        <f t="shared" si="1"/>
        <v>5487732.1400000006</v>
      </c>
      <c r="G47" s="15">
        <f t="shared" si="2"/>
        <v>1232457.73</v>
      </c>
      <c r="H47" s="15">
        <v>329312.83</v>
      </c>
      <c r="I47" s="15">
        <v>0</v>
      </c>
      <c r="J47" s="15">
        <v>903144.9</v>
      </c>
      <c r="K47" s="15">
        <f t="shared" si="5"/>
        <v>4255274.41</v>
      </c>
    </row>
    <row r="48" spans="1:11" ht="15.75" x14ac:dyDescent="0.3">
      <c r="A48" s="13">
        <v>5900</v>
      </c>
      <c r="B48" s="14" t="s">
        <v>52</v>
      </c>
      <c r="C48" s="15">
        <v>10849159</v>
      </c>
      <c r="D48" s="15">
        <v>1782442.9500000002</v>
      </c>
      <c r="E48" s="15">
        <v>6876449.25</v>
      </c>
      <c r="F48" s="15">
        <f t="shared" si="1"/>
        <v>19508051.199999999</v>
      </c>
      <c r="G48" s="15">
        <f t="shared" si="2"/>
        <v>16356868.42</v>
      </c>
      <c r="H48" s="15">
        <v>29727.78</v>
      </c>
      <c r="I48" s="15">
        <v>0</v>
      </c>
      <c r="J48" s="15">
        <v>16327140.640000001</v>
      </c>
      <c r="K48" s="15">
        <f t="shared" si="5"/>
        <v>3151182.7799999993</v>
      </c>
    </row>
    <row r="49" spans="1:11" ht="18" customHeight="1" x14ac:dyDescent="0.25">
      <c r="A49" s="9">
        <v>6000</v>
      </c>
      <c r="B49" s="10" t="s">
        <v>53</v>
      </c>
      <c r="C49" s="11">
        <f t="shared" ref="C49:K49" si="10">SUM(C50:C50)</f>
        <v>145148604</v>
      </c>
      <c r="D49" s="11">
        <f t="shared" si="10"/>
        <v>360266632.69000006</v>
      </c>
      <c r="E49" s="11">
        <f t="shared" si="10"/>
        <v>-79719062.719999984</v>
      </c>
      <c r="F49" s="11">
        <f t="shared" si="10"/>
        <v>425696173.97000009</v>
      </c>
      <c r="G49" s="11">
        <f t="shared" si="10"/>
        <v>168299088.81000006</v>
      </c>
      <c r="H49" s="11">
        <f t="shared" si="10"/>
        <v>5536182.5300000003</v>
      </c>
      <c r="I49" s="11">
        <f t="shared" si="10"/>
        <v>1.4551915228366852E-11</v>
      </c>
      <c r="J49" s="11">
        <f t="shared" si="10"/>
        <v>162762906.28000006</v>
      </c>
      <c r="K49" s="11">
        <f t="shared" si="10"/>
        <v>257397085.16000003</v>
      </c>
    </row>
    <row r="50" spans="1:11" ht="18" customHeight="1" x14ac:dyDescent="0.3">
      <c r="A50" s="13">
        <v>6100</v>
      </c>
      <c r="B50" s="14" t="s">
        <v>54</v>
      </c>
      <c r="C50" s="15">
        <v>145148604</v>
      </c>
      <c r="D50" s="15">
        <v>360266632.69000006</v>
      </c>
      <c r="E50" s="15">
        <v>-79719062.719999984</v>
      </c>
      <c r="F50" s="15">
        <f t="shared" si="1"/>
        <v>425696173.97000009</v>
      </c>
      <c r="G50" s="15">
        <f t="shared" si="2"/>
        <v>168299088.81000006</v>
      </c>
      <c r="H50" s="15">
        <v>5536182.5300000003</v>
      </c>
      <c r="I50" s="15">
        <v>1.4551915228366852E-11</v>
      </c>
      <c r="J50" s="15">
        <v>162762906.28000006</v>
      </c>
      <c r="K50" s="15">
        <f t="shared" si="5"/>
        <v>257397085.16000003</v>
      </c>
    </row>
    <row r="51" spans="1:11" ht="18" customHeight="1" x14ac:dyDescent="0.25">
      <c r="A51" s="9">
        <v>7000</v>
      </c>
      <c r="B51" s="10" t="s">
        <v>130</v>
      </c>
      <c r="C51" s="11">
        <f>SUM(C52)</f>
        <v>0</v>
      </c>
      <c r="D51" s="11">
        <f t="shared" ref="D51:K51" si="11">SUM(D52)</f>
        <v>0</v>
      </c>
      <c r="E51" s="11">
        <f t="shared" si="11"/>
        <v>6471605.7999999998</v>
      </c>
      <c r="F51" s="11">
        <f t="shared" si="11"/>
        <v>6471605.7999999998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1">
        <f t="shared" si="11"/>
        <v>0</v>
      </c>
      <c r="K51" s="11">
        <f t="shared" si="11"/>
        <v>6471605.7999999998</v>
      </c>
    </row>
    <row r="52" spans="1:11" ht="18" customHeight="1" x14ac:dyDescent="0.3">
      <c r="A52" s="13">
        <v>7500</v>
      </c>
      <c r="B52" s="14" t="s">
        <v>131</v>
      </c>
      <c r="C52" s="15">
        <v>0</v>
      </c>
      <c r="D52" s="15">
        <v>0</v>
      </c>
      <c r="E52" s="15">
        <v>6471605.7999999998</v>
      </c>
      <c r="F52" s="15">
        <f t="shared" si="1"/>
        <v>6471605.7999999998</v>
      </c>
      <c r="G52" s="15">
        <f t="shared" si="2"/>
        <v>0</v>
      </c>
      <c r="H52" s="15">
        <v>0</v>
      </c>
      <c r="I52" s="15">
        <v>0</v>
      </c>
      <c r="J52" s="15">
        <v>0</v>
      </c>
      <c r="K52" s="15">
        <f t="shared" si="5"/>
        <v>6471605.7999999998</v>
      </c>
    </row>
    <row r="53" spans="1:11" ht="18" customHeight="1" x14ac:dyDescent="0.25">
      <c r="A53" s="9">
        <v>9000</v>
      </c>
      <c r="B53" s="10" t="s">
        <v>55</v>
      </c>
      <c r="C53" s="11">
        <f t="shared" ref="C53:K53" si="12">SUM(C54:C57)</f>
        <v>16000000</v>
      </c>
      <c r="D53" s="11">
        <f t="shared" si="12"/>
        <v>57482494.049999997</v>
      </c>
      <c r="E53" s="11">
        <f t="shared" si="12"/>
        <v>-13328516.07</v>
      </c>
      <c r="F53" s="11">
        <f t="shared" si="12"/>
        <v>60153977.979999997</v>
      </c>
      <c r="G53" s="11">
        <f t="shared" si="12"/>
        <v>35899869.279999994</v>
      </c>
      <c r="H53" s="11">
        <f t="shared" si="12"/>
        <v>12525612.570000002</v>
      </c>
      <c r="I53" s="11">
        <f t="shared" si="12"/>
        <v>616588.65</v>
      </c>
      <c r="J53" s="11">
        <f t="shared" si="12"/>
        <v>22757668.059999991</v>
      </c>
      <c r="K53" s="11">
        <f t="shared" si="12"/>
        <v>24254108.700000003</v>
      </c>
    </row>
    <row r="54" spans="1:11" ht="18" customHeight="1" x14ac:dyDescent="0.3">
      <c r="A54" s="13">
        <v>9100</v>
      </c>
      <c r="B54" s="14" t="s">
        <v>56</v>
      </c>
      <c r="C54" s="15">
        <v>8560000</v>
      </c>
      <c r="D54" s="15">
        <v>14136708</v>
      </c>
      <c r="E54" s="15">
        <v>0</v>
      </c>
      <c r="F54" s="15">
        <f t="shared" si="1"/>
        <v>22696708</v>
      </c>
      <c r="G54" s="15">
        <f t="shared" si="2"/>
        <v>3909090</v>
      </c>
      <c r="H54" s="15">
        <v>0</v>
      </c>
      <c r="I54" s="15">
        <v>0</v>
      </c>
      <c r="J54" s="15">
        <v>3909090</v>
      </c>
      <c r="K54" s="15">
        <f t="shared" si="5"/>
        <v>18787618</v>
      </c>
    </row>
    <row r="55" spans="1:11" ht="18" customHeight="1" x14ac:dyDescent="0.3">
      <c r="A55" s="13">
        <v>9200</v>
      </c>
      <c r="B55" s="14" t="s">
        <v>57</v>
      </c>
      <c r="C55" s="15">
        <v>5440000</v>
      </c>
      <c r="D55" s="15">
        <v>9863.67</v>
      </c>
      <c r="E55" s="15">
        <v>0</v>
      </c>
      <c r="F55" s="15">
        <f t="shared" si="1"/>
        <v>5449863.6699999999</v>
      </c>
      <c r="G55" s="15">
        <f t="shared" si="2"/>
        <v>2661438.46</v>
      </c>
      <c r="H55" s="15">
        <v>0</v>
      </c>
      <c r="I55" s="15">
        <v>0</v>
      </c>
      <c r="J55" s="15">
        <v>2661438.46</v>
      </c>
      <c r="K55" s="15">
        <f t="shared" si="5"/>
        <v>2788425.21</v>
      </c>
    </row>
    <row r="56" spans="1:11" ht="18" customHeight="1" x14ac:dyDescent="0.3">
      <c r="A56" s="13">
        <v>9500</v>
      </c>
      <c r="B56" s="14" t="s">
        <v>58</v>
      </c>
      <c r="C56" s="15">
        <v>2000000</v>
      </c>
      <c r="D56" s="15">
        <v>0</v>
      </c>
      <c r="E56" s="15">
        <v>0</v>
      </c>
      <c r="F56" s="15">
        <f t="shared" si="1"/>
        <v>2000000</v>
      </c>
      <c r="G56" s="15">
        <f>H56+I56+J56</f>
        <v>0</v>
      </c>
      <c r="H56" s="15">
        <v>0</v>
      </c>
      <c r="I56" s="15">
        <v>0</v>
      </c>
      <c r="J56" s="15">
        <v>0</v>
      </c>
      <c r="K56" s="15">
        <f>F56-G56</f>
        <v>2000000</v>
      </c>
    </row>
    <row r="57" spans="1:11" ht="18" customHeight="1" x14ac:dyDescent="0.3">
      <c r="A57" s="13">
        <v>9900</v>
      </c>
      <c r="B57" s="14" t="s">
        <v>59</v>
      </c>
      <c r="C57" s="15">
        <v>0</v>
      </c>
      <c r="D57" s="15">
        <v>43335922.379999995</v>
      </c>
      <c r="E57" s="15">
        <v>-13328516.07</v>
      </c>
      <c r="F57" s="15">
        <f t="shared" si="1"/>
        <v>30007406.309999995</v>
      </c>
      <c r="G57" s="15">
        <f t="shared" si="2"/>
        <v>29329340.819999993</v>
      </c>
      <c r="H57" s="15">
        <v>12525612.570000002</v>
      </c>
      <c r="I57" s="15">
        <v>616588.65</v>
      </c>
      <c r="J57" s="15">
        <v>16187139.59999999</v>
      </c>
      <c r="K57" s="15">
        <f>F57-G57</f>
        <v>678065.49000000209</v>
      </c>
    </row>
    <row r="58" spans="1:11" ht="15.75" x14ac:dyDescent="0.3">
      <c r="A58" s="131"/>
      <c r="B58" s="131"/>
      <c r="C58" s="17"/>
      <c r="D58" s="17"/>
      <c r="E58" s="17"/>
      <c r="F58" s="17"/>
      <c r="G58" s="17"/>
      <c r="H58" s="17"/>
      <c r="I58" s="17"/>
      <c r="J58" s="18"/>
      <c r="K58" s="18"/>
    </row>
    <row r="59" spans="1:11" x14ac:dyDescent="0.25">
      <c r="A59" s="19"/>
      <c r="B59" s="20" t="s">
        <v>60</v>
      </c>
      <c r="C59" s="21">
        <f>C8+C15+C25+C35+C41+C49+C51+C53</f>
        <v>1102986658</v>
      </c>
      <c r="D59" s="21">
        <f t="shared" ref="D59:K59" si="13">D8+D15+D25+D35+D41+D49+D51+D53</f>
        <v>458008629.02000004</v>
      </c>
      <c r="E59" s="21">
        <v>0</v>
      </c>
      <c r="F59" s="21">
        <f t="shared" si="13"/>
        <v>1560995287.02</v>
      </c>
      <c r="G59" s="21">
        <f t="shared" si="13"/>
        <v>748026876.70999992</v>
      </c>
      <c r="H59" s="21">
        <f t="shared" si="13"/>
        <v>27012406.200000003</v>
      </c>
      <c r="I59" s="21">
        <f t="shared" si="13"/>
        <v>38717672.379999973</v>
      </c>
      <c r="J59" s="21">
        <f t="shared" si="13"/>
        <v>682296798.13</v>
      </c>
      <c r="K59" s="21">
        <f t="shared" si="13"/>
        <v>812968410.30999994</v>
      </c>
    </row>
    <row r="60" spans="1:11" x14ac:dyDescent="0.25">
      <c r="C60" s="23"/>
      <c r="F60" s="23"/>
      <c r="G60" s="23"/>
      <c r="H60" s="24"/>
      <c r="I60" s="24"/>
      <c r="K60" s="18"/>
    </row>
    <row r="61" spans="1:11" x14ac:dyDescent="0.25">
      <c r="F61" s="25"/>
      <c r="G61" s="25"/>
    </row>
    <row r="62" spans="1:11" x14ac:dyDescent="0.25">
      <c r="C62" s="24"/>
      <c r="D62" s="24"/>
      <c r="E62" s="24"/>
      <c r="F62" s="24"/>
      <c r="G62" s="24"/>
      <c r="H62" s="24"/>
      <c r="I62" s="24"/>
      <c r="J62" s="24"/>
      <c r="K62" s="24"/>
    </row>
    <row r="63" spans="1:11" x14ac:dyDescent="0.25">
      <c r="C63" s="24"/>
      <c r="D63" s="24"/>
      <c r="E63" s="24"/>
      <c r="F63" s="24"/>
      <c r="G63" s="24"/>
      <c r="H63" s="24"/>
      <c r="I63" s="24"/>
      <c r="J63" s="24"/>
      <c r="K63" s="24"/>
    </row>
  </sheetData>
  <mergeCells count="6">
    <mergeCell ref="A58:B58"/>
    <mergeCell ref="A2:K2"/>
    <mergeCell ref="A3:K3"/>
    <mergeCell ref="A4:K4"/>
    <mergeCell ref="A5:K5"/>
    <mergeCell ref="A7:B7"/>
  </mergeCells>
  <printOptions horizontalCentered="1"/>
  <pageMargins left="0" right="0" top="0" bottom="0" header="0" footer="0"/>
  <pageSetup scale="81" fitToHeight="0" orientation="landscape" r:id="rId1"/>
  <ignoredErrors>
    <ignoredError sqref="F15:G15 F25:G25 F35:G35 F41:G41 F49:G49 F51:G51 F53:G53 K15 K25 K35:K43 K49:K53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7"/>
  <sheetViews>
    <sheetView showGridLines="0" workbookViewId="0">
      <selection activeCell="B16" sqref="B16"/>
    </sheetView>
  </sheetViews>
  <sheetFormatPr baseColWidth="10" defaultRowHeight="15" x14ac:dyDescent="0.25"/>
  <cols>
    <col min="2" max="2" width="30" style="3" customWidth="1"/>
    <col min="3" max="3" width="14.140625" bestFit="1" customWidth="1"/>
    <col min="4" max="5" width="15" customWidth="1"/>
    <col min="6" max="7" width="15.7109375" customWidth="1"/>
    <col min="8" max="9" width="12.140625" hidden="1" customWidth="1"/>
    <col min="10" max="10" width="14.140625" customWidth="1"/>
    <col min="11" max="11" width="14.140625" bestFit="1" customWidth="1"/>
  </cols>
  <sheetData>
    <row r="2" spans="1:38" s="2" customFormat="1" ht="12" customHeight="1" x14ac:dyDescent="0.3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2" customFormat="1" ht="12" customHeight="1" x14ac:dyDescent="0.3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2" customFormat="1" ht="12" customHeight="1" x14ac:dyDescent="0.3">
      <c r="A4" s="135" t="s">
        <v>61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s="2" customFormat="1" ht="12" customHeight="1" x14ac:dyDescent="0.3">
      <c r="A5" s="138" t="s">
        <v>129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 customHeight="1" x14ac:dyDescent="0.25">
      <c r="A6" s="26"/>
      <c r="C6" s="27"/>
    </row>
    <row r="7" spans="1:38" x14ac:dyDescent="0.25">
      <c r="H7" s="28"/>
      <c r="I7" s="28"/>
    </row>
    <row r="8" spans="1:38" ht="35.25" customHeight="1" x14ac:dyDescent="0.25">
      <c r="A8" s="142" t="s">
        <v>62</v>
      </c>
      <c r="B8" s="142"/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8</v>
      </c>
      <c r="I8" s="8" t="s">
        <v>9</v>
      </c>
      <c r="J8" s="8" t="s">
        <v>10</v>
      </c>
      <c r="K8" s="8" t="s">
        <v>11</v>
      </c>
    </row>
    <row r="9" spans="1:38" ht="18" customHeight="1" x14ac:dyDescent="0.3">
      <c r="A9" s="29">
        <v>1</v>
      </c>
      <c r="B9" s="29" t="s">
        <v>63</v>
      </c>
      <c r="C9" s="15">
        <v>899442198.99999952</v>
      </c>
      <c r="D9" s="15">
        <v>34983487.629999995</v>
      </c>
      <c r="E9" s="15">
        <v>68863037.079999983</v>
      </c>
      <c r="F9" s="15">
        <f>C9+D9+E9</f>
        <v>1003288723.7099996</v>
      </c>
      <c r="G9" s="15">
        <f>H9+I9+J9</f>
        <v>499425015.54000014</v>
      </c>
      <c r="H9" s="15">
        <v>8372188.4999999991</v>
      </c>
      <c r="I9" s="15">
        <v>37283064.459999934</v>
      </c>
      <c r="J9" s="15">
        <v>453769762.58000022</v>
      </c>
      <c r="K9" s="15">
        <f>F9-G9</f>
        <v>503863708.16999942</v>
      </c>
    </row>
    <row r="10" spans="1:38" ht="18" customHeight="1" x14ac:dyDescent="0.3">
      <c r="A10" s="29">
        <v>2</v>
      </c>
      <c r="B10" s="29" t="s">
        <v>64</v>
      </c>
      <c r="C10" s="15">
        <v>178792218</v>
      </c>
      <c r="D10" s="15">
        <v>365542647.34000003</v>
      </c>
      <c r="E10" s="15">
        <v>-55534521.010000005</v>
      </c>
      <c r="F10" s="15">
        <f t="shared" ref="F10:F12" si="0">C10+D10+E10</f>
        <v>488800344.33000004</v>
      </c>
      <c r="G10" s="15">
        <f t="shared" ref="G10:G12" si="1">H10+I10+J10</f>
        <v>208677761.88000003</v>
      </c>
      <c r="H10" s="15">
        <v>6114605.1299999999</v>
      </c>
      <c r="I10" s="15">
        <v>157353.02000000002</v>
      </c>
      <c r="J10" s="15">
        <v>202405803.73000002</v>
      </c>
      <c r="K10" s="15">
        <f t="shared" ref="K10:K12" si="2">F10-G10</f>
        <v>280122582.45000005</v>
      </c>
    </row>
    <row r="11" spans="1:38" ht="27" x14ac:dyDescent="0.3">
      <c r="A11" s="29">
        <v>3</v>
      </c>
      <c r="B11" s="30" t="s">
        <v>65</v>
      </c>
      <c r="C11" s="15">
        <v>14000000</v>
      </c>
      <c r="D11" s="15">
        <v>57482494.050000012</v>
      </c>
      <c r="E11" s="15">
        <v>-13328516.07</v>
      </c>
      <c r="F11" s="15">
        <f t="shared" si="0"/>
        <v>58153977.980000012</v>
      </c>
      <c r="G11" s="15">
        <f t="shared" si="1"/>
        <v>35899869.279999994</v>
      </c>
      <c r="H11" s="15">
        <v>12525612.570000002</v>
      </c>
      <c r="I11" s="15">
        <v>616588.65</v>
      </c>
      <c r="J11" s="15">
        <v>22757668.059999991</v>
      </c>
      <c r="K11" s="15">
        <f t="shared" si="2"/>
        <v>22254108.700000018</v>
      </c>
    </row>
    <row r="12" spans="1:38" ht="15.75" x14ac:dyDescent="0.3">
      <c r="A12" s="29">
        <v>4</v>
      </c>
      <c r="B12" s="30" t="s">
        <v>43</v>
      </c>
      <c r="C12" s="15">
        <v>10752241</v>
      </c>
      <c r="D12" s="15">
        <v>0</v>
      </c>
      <c r="E12" s="15">
        <v>0</v>
      </c>
      <c r="F12" s="15">
        <f t="shared" si="0"/>
        <v>10752241</v>
      </c>
      <c r="G12" s="15">
        <f t="shared" si="1"/>
        <v>4024230.0100000002</v>
      </c>
      <c r="H12" s="15">
        <v>0</v>
      </c>
      <c r="I12" s="15">
        <v>660666.25</v>
      </c>
      <c r="J12" s="15">
        <v>3363563.7600000002</v>
      </c>
      <c r="K12" s="15">
        <f t="shared" si="2"/>
        <v>6728010.9900000002</v>
      </c>
    </row>
    <row r="13" spans="1:38" x14ac:dyDescent="0.25">
      <c r="C13" s="31"/>
      <c r="D13" s="18"/>
      <c r="E13" s="18"/>
      <c r="F13" s="18"/>
      <c r="G13" s="18"/>
      <c r="H13" s="18"/>
      <c r="I13" s="18"/>
      <c r="J13" s="18"/>
      <c r="K13" s="31"/>
    </row>
    <row r="14" spans="1:38" ht="18" customHeight="1" x14ac:dyDescent="0.25">
      <c r="A14" s="19"/>
      <c r="B14" s="20" t="s">
        <v>60</v>
      </c>
      <c r="C14" s="21">
        <f t="shared" ref="C14:K14" si="3">SUM(C9:C13)</f>
        <v>1102986657.9999995</v>
      </c>
      <c r="D14" s="21">
        <f t="shared" si="3"/>
        <v>458008629.02000004</v>
      </c>
      <c r="E14" s="21">
        <v>0</v>
      </c>
      <c r="F14" s="21">
        <f t="shared" si="3"/>
        <v>1560995287.0199995</v>
      </c>
      <c r="G14" s="21">
        <f t="shared" si="3"/>
        <v>748026876.71000016</v>
      </c>
      <c r="H14" s="21">
        <f t="shared" si="3"/>
        <v>27012406.200000003</v>
      </c>
      <c r="I14" s="21">
        <f t="shared" si="3"/>
        <v>38717672.379999936</v>
      </c>
      <c r="J14" s="21">
        <f t="shared" si="3"/>
        <v>682296798.13000011</v>
      </c>
      <c r="K14" s="21">
        <f t="shared" si="3"/>
        <v>812968410.30999947</v>
      </c>
    </row>
    <row r="15" spans="1:38" x14ac:dyDescent="0.25">
      <c r="C15" s="23"/>
      <c r="D15" s="24"/>
      <c r="E15" s="24"/>
      <c r="F15" s="24"/>
      <c r="G15" s="24"/>
      <c r="H15" s="24"/>
      <c r="I15" s="24"/>
      <c r="J15" s="24"/>
      <c r="K15" s="23"/>
    </row>
    <row r="17" spans="3:11" x14ac:dyDescent="0.25">
      <c r="C17" s="23"/>
      <c r="K17" s="23"/>
    </row>
  </sheetData>
  <mergeCells count="5">
    <mergeCell ref="A2:K2"/>
    <mergeCell ref="A3:K3"/>
    <mergeCell ref="A4:K4"/>
    <mergeCell ref="A5:K5"/>
    <mergeCell ref="A8:B8"/>
  </mergeCells>
  <printOptions horizontalCentered="1"/>
  <pageMargins left="0" right="0" top="0.74803149606299213" bottom="0.74803149606299213" header="0.31496062992125984" footer="0.31496062992125984"/>
  <pageSetup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EVHP</vt:lpstr>
      <vt:lpstr>EFE</vt:lpstr>
      <vt:lpstr>EA</vt:lpstr>
      <vt:lpstr>EAA</vt:lpstr>
      <vt:lpstr>EAD</vt:lpstr>
      <vt:lpstr>ESF</vt:lpstr>
      <vt:lpstr>ECSF</vt:lpstr>
      <vt:lpstr>CAPITULO</vt:lpstr>
      <vt:lpstr>TIPO GASTO</vt:lpstr>
      <vt:lpstr>FUNCIONAL</vt:lpstr>
      <vt:lpstr>ADMVO</vt:lpstr>
      <vt:lpstr>PROGRAMATICO</vt:lpstr>
      <vt:lpstr>FF</vt:lpstr>
      <vt:lpstr>GASTO</vt:lpstr>
      <vt:lpstr>ADMVO!Área_de_impresión</vt:lpstr>
      <vt:lpstr>CAPITULO!Área_de_impresión</vt:lpstr>
      <vt:lpstr>FF!Área_de_impresión</vt:lpstr>
      <vt:lpstr>FUNCIONAL!Área_de_impresión</vt:lpstr>
      <vt:lpstr>GASTO!Área_de_impresión</vt:lpstr>
      <vt:lpstr>PROGRAMATICO!Área_de_impresión</vt:lpstr>
      <vt:lpstr>'TIPO GASTO'!Área_de_impresión</vt:lpstr>
      <vt:lpstr>ADMVO!Títulos_a_imprimir</vt:lpstr>
      <vt:lpstr>CAPITULO!Títulos_a_imprimir</vt:lpstr>
      <vt:lpstr>FF!Títulos_a_imprimir</vt:lpstr>
      <vt:lpstr>FUNCIONAL!Títulos_a_imprimir</vt:lpstr>
      <vt:lpstr>GASTO!Títulos_a_imprimir</vt:lpstr>
      <vt:lpstr>PROGRAMATICO!Títulos_a_imprimir</vt:lpstr>
      <vt:lpstr>'TIPO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Invitado Externo</cp:lastModifiedBy>
  <cp:lastPrinted>2020-08-06T17:50:37Z</cp:lastPrinted>
  <dcterms:created xsi:type="dcterms:W3CDTF">2018-05-10T14:36:37Z</dcterms:created>
  <dcterms:modified xsi:type="dcterms:W3CDTF">2020-08-06T18:01:51Z</dcterms:modified>
</cp:coreProperties>
</file>