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es Financieros\2019\4TO TRIM-2019\"/>
    </mc:Choice>
  </mc:AlternateContent>
  <bookViews>
    <workbookView xWindow="0" yWindow="0" windowWidth="20490" windowHeight="7050" activeTab="7"/>
  </bookViews>
  <sheets>
    <sheet name="EVHP" sheetId="15" r:id="rId1"/>
    <sheet name="ESF" sheetId="14" r:id="rId2"/>
    <sheet name="EFE" sheetId="13" r:id="rId3"/>
    <sheet name="ECSF" sheetId="12" r:id="rId4"/>
    <sheet name="EAD" sheetId="11" r:id="rId5"/>
    <sheet name="EAA" sheetId="10" r:id="rId6"/>
    <sheet name="EA" sheetId="9" r:id="rId7"/>
    <sheet name="CAPITULO" sheetId="2" r:id="rId8"/>
    <sheet name="TIPO GASTO" sheetId="3" r:id="rId9"/>
    <sheet name="FUNCIONAL" sheetId="4" r:id="rId10"/>
    <sheet name="ADMVO" sheetId="5" r:id="rId11"/>
    <sheet name="PROGRAMATICO" sheetId="6" r:id="rId12"/>
    <sheet name="FF" sheetId="7" r:id="rId13"/>
    <sheet name="GASTO" sheetId="8" r:id="rId14"/>
  </sheets>
  <externalReferences>
    <externalReference r:id="rId15"/>
    <externalReference r:id="rId16"/>
  </externalReferences>
  <definedNames>
    <definedName name="_xlnm.Print_Area" localSheetId="10">ADMVO!$A$1:$K$16</definedName>
    <definedName name="_xlnm.Print_Area" localSheetId="7">CAPITULO!$A$2:$K$61</definedName>
    <definedName name="_xlnm.Print_Area" localSheetId="3">ECSF!$A$1:$D$99</definedName>
    <definedName name="_xlnm.Print_Area" localSheetId="0">EVHP!$A$1:$F$40</definedName>
    <definedName name="_xlnm.Print_Area" localSheetId="12">FF!$A$1:$M$16</definedName>
    <definedName name="_xlnm.Print_Area" localSheetId="9">FUNCIONAL!$A$2:$K$29</definedName>
    <definedName name="_xlnm.Print_Area" localSheetId="13">GASTO!$A$2:$K$12</definedName>
    <definedName name="_xlnm.Print_Area" localSheetId="11">PROGRAMATICO!$A$2:$K$21</definedName>
    <definedName name="_xlnm.Print_Area" localSheetId="8">'TIPO GASTO'!$A$1:$K$14</definedName>
    <definedName name="PROYECTOS" localSheetId="10">'[1]NOMINA 4n'!$DL$81:$DM$83</definedName>
    <definedName name="PROYECTOS" localSheetId="7">'[1]NOMINA 4n'!$DL$81:$DM$83</definedName>
    <definedName name="PROYECTOS" localSheetId="12">'[1]NOMINA 4n'!$DL$81:$DM$83</definedName>
    <definedName name="PROYECTOS" localSheetId="9">'[1]NOMINA 4n'!$DL$81:$DM$83</definedName>
    <definedName name="PROYECTOS" localSheetId="13">'[1]NOMINA 4n'!$DL$81:$DM$83</definedName>
    <definedName name="PROYECTOS" localSheetId="11">'[1]NOMINA 4n'!$DL$81:$DM$83</definedName>
    <definedName name="PROYECTOS" localSheetId="8">'[1]NOMINA 4n'!$DL$81:$DM$83</definedName>
    <definedName name="PROYECTOS">'[2]NOMINA 4n'!$DL$81:$DM$83</definedName>
    <definedName name="_xlnm.Print_Titles" localSheetId="10">ADMVO!$1:$8</definedName>
    <definedName name="_xlnm.Print_Titles" localSheetId="7">CAPITULO!$1:$7</definedName>
    <definedName name="_xlnm.Print_Titles" localSheetId="12">FF!$1:$8</definedName>
    <definedName name="_xlnm.Print_Titles" localSheetId="9">FUNCIONAL!$1:$7</definedName>
    <definedName name="_xlnm.Print_Titles" localSheetId="13">GASTO!$1:$8</definedName>
    <definedName name="_xlnm.Print_Titles" localSheetId="11">PROGRAMATICO!$1:$8</definedName>
    <definedName name="_xlnm.Print_Titles" localSheetId="8">'TIPO GASTO'!$1:$8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2" l="1"/>
  <c r="B66" i="12"/>
  <c r="A59" i="12"/>
  <c r="E16" i="5" l="1"/>
  <c r="G59" i="2" l="1"/>
  <c r="G58" i="2"/>
  <c r="G57" i="2"/>
  <c r="G56" i="2"/>
  <c r="J53" i="2"/>
  <c r="I53" i="2"/>
  <c r="H53" i="2"/>
  <c r="G53" i="2"/>
  <c r="F53" i="2"/>
  <c r="E53" i="2"/>
  <c r="D53" i="2"/>
  <c r="C53" i="2"/>
  <c r="F54" i="2"/>
  <c r="G54" i="2"/>
  <c r="F9" i="2"/>
  <c r="F10" i="2"/>
  <c r="F11" i="2"/>
  <c r="F12" i="2"/>
  <c r="F13" i="2"/>
  <c r="F14" i="2"/>
  <c r="K54" i="2" l="1"/>
  <c r="K53" i="2" s="1"/>
  <c r="C35" i="2" l="1"/>
  <c r="G9" i="3" l="1"/>
  <c r="G10" i="3"/>
  <c r="G11" i="3"/>
  <c r="G12" i="3"/>
  <c r="G16" i="2"/>
  <c r="G17" i="2"/>
  <c r="G18" i="2"/>
  <c r="G19" i="2"/>
  <c r="G20" i="2"/>
  <c r="G21" i="2"/>
  <c r="G22" i="2"/>
  <c r="G23" i="2"/>
  <c r="G24" i="2"/>
  <c r="G13" i="5" l="1"/>
  <c r="G14" i="5"/>
  <c r="E35" i="2"/>
  <c r="J35" i="2"/>
  <c r="H35" i="2"/>
  <c r="I35" i="2"/>
  <c r="D35" i="2"/>
  <c r="G40" i="2" l="1"/>
  <c r="F40" i="2"/>
  <c r="F36" i="2"/>
  <c r="G36" i="2"/>
  <c r="F37" i="2"/>
  <c r="G37" i="2"/>
  <c r="F38" i="2"/>
  <c r="G38" i="2"/>
  <c r="F39" i="2"/>
  <c r="G39" i="2"/>
  <c r="C41" i="2"/>
  <c r="D41" i="2"/>
  <c r="E41" i="2"/>
  <c r="G35" i="2" l="1"/>
  <c r="F35" i="2"/>
  <c r="K40" i="2"/>
  <c r="G9" i="4"/>
  <c r="G10" i="4"/>
  <c r="G11" i="4"/>
  <c r="G12" i="4"/>
  <c r="G13" i="4"/>
  <c r="C21" i="4"/>
  <c r="D21" i="4"/>
  <c r="E21" i="4"/>
  <c r="H41" i="2" l="1"/>
  <c r="I41" i="2"/>
  <c r="J41" i="2"/>
  <c r="J8" i="2"/>
  <c r="G9" i="2"/>
  <c r="K9" i="2" s="1"/>
  <c r="G10" i="2"/>
  <c r="G11" i="2"/>
  <c r="G12" i="2"/>
  <c r="G13" i="2"/>
  <c r="G14" i="2"/>
  <c r="G9" i="8" l="1"/>
  <c r="G10" i="8"/>
  <c r="I9" i="7" l="1"/>
  <c r="H9" i="7"/>
  <c r="F9" i="6"/>
  <c r="F9" i="4"/>
  <c r="F9" i="3"/>
  <c r="G52" i="2"/>
  <c r="G46" i="2"/>
  <c r="G47" i="2"/>
  <c r="G48" i="2"/>
  <c r="G49" i="2"/>
  <c r="G50" i="2"/>
  <c r="G45" i="2"/>
  <c r="G44" i="2"/>
  <c r="G43" i="2"/>
  <c r="G42" i="2"/>
  <c r="G26" i="2"/>
  <c r="G27" i="2"/>
  <c r="G28" i="2"/>
  <c r="G29" i="2"/>
  <c r="G30" i="2"/>
  <c r="G31" i="2"/>
  <c r="G32" i="2"/>
  <c r="G33" i="2"/>
  <c r="G34" i="2"/>
  <c r="H55" i="2"/>
  <c r="I55" i="2"/>
  <c r="J55" i="2"/>
  <c r="F52" i="2"/>
  <c r="F43" i="2"/>
  <c r="F44" i="2"/>
  <c r="F45" i="2"/>
  <c r="F46" i="2"/>
  <c r="F47" i="2"/>
  <c r="F48" i="2"/>
  <c r="F49" i="2"/>
  <c r="F50" i="2"/>
  <c r="F42" i="2"/>
  <c r="F27" i="2"/>
  <c r="F28" i="2"/>
  <c r="F29" i="2"/>
  <c r="F30" i="2"/>
  <c r="F31" i="2"/>
  <c r="F32" i="2"/>
  <c r="F33" i="2"/>
  <c r="F34" i="2"/>
  <c r="F26" i="2"/>
  <c r="F17" i="2"/>
  <c r="F18" i="2"/>
  <c r="F19" i="2"/>
  <c r="F20" i="2"/>
  <c r="F21" i="2"/>
  <c r="F22" i="2"/>
  <c r="F23" i="2"/>
  <c r="F24" i="2"/>
  <c r="F16" i="2"/>
  <c r="K56" i="2" l="1"/>
  <c r="G41" i="2"/>
  <c r="F41" i="2"/>
  <c r="M9" i="7"/>
  <c r="K42" i="2"/>
  <c r="I10" i="7"/>
  <c r="K49" i="2"/>
  <c r="E51" i="2"/>
  <c r="G19" i="6" l="1"/>
  <c r="F19" i="6"/>
  <c r="D21" i="6"/>
  <c r="H21" i="6"/>
  <c r="I21" i="6"/>
  <c r="J21" i="6"/>
  <c r="K48" i="2"/>
  <c r="D15" i="2"/>
  <c r="K19" i="6" l="1"/>
  <c r="C51" i="2"/>
  <c r="D51" i="2"/>
  <c r="K11" i="2"/>
  <c r="K13" i="2"/>
  <c r="K14" i="2" l="1"/>
  <c r="K12" i="2"/>
  <c r="F14" i="5"/>
  <c r="G27" i="4"/>
  <c r="K14" i="5" l="1"/>
  <c r="F12" i="3"/>
  <c r="F9" i="8" l="1"/>
  <c r="F10" i="8"/>
  <c r="C12" i="8"/>
  <c r="D12" i="8"/>
  <c r="H12" i="8"/>
  <c r="I12" i="8"/>
  <c r="J12" i="8"/>
  <c r="H10" i="7"/>
  <c r="E11" i="7"/>
  <c r="F11" i="7"/>
  <c r="G11" i="7"/>
  <c r="J11" i="7"/>
  <c r="K11" i="7"/>
  <c r="L11" i="7"/>
  <c r="H12" i="7"/>
  <c r="I12" i="7"/>
  <c r="H13" i="7"/>
  <c r="I13" i="7"/>
  <c r="E14" i="7"/>
  <c r="F14" i="7"/>
  <c r="G14" i="7"/>
  <c r="J14" i="7"/>
  <c r="K14" i="7"/>
  <c r="L14" i="7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C21" i="6"/>
  <c r="C12" i="5"/>
  <c r="C9" i="5" s="1"/>
  <c r="D12" i="5"/>
  <c r="D9" i="5" s="1"/>
  <c r="H12" i="5"/>
  <c r="H9" i="5" s="1"/>
  <c r="I12" i="5"/>
  <c r="I9" i="5" s="1"/>
  <c r="J12" i="5"/>
  <c r="J9" i="5" s="1"/>
  <c r="F13" i="5"/>
  <c r="F12" i="5" s="1"/>
  <c r="C16" i="5"/>
  <c r="D16" i="5"/>
  <c r="H16" i="5"/>
  <c r="I16" i="5"/>
  <c r="J16" i="5"/>
  <c r="C8" i="4"/>
  <c r="D8" i="4"/>
  <c r="E8" i="4"/>
  <c r="H8" i="4"/>
  <c r="I8" i="4"/>
  <c r="J8" i="4"/>
  <c r="F10" i="4"/>
  <c r="F11" i="4"/>
  <c r="F12" i="4"/>
  <c r="F13" i="4"/>
  <c r="C14" i="4"/>
  <c r="D14" i="4"/>
  <c r="E14" i="4"/>
  <c r="H14" i="4"/>
  <c r="I14" i="4"/>
  <c r="J14" i="4"/>
  <c r="F15" i="4"/>
  <c r="G15" i="4"/>
  <c r="F16" i="4"/>
  <c r="G16" i="4"/>
  <c r="F17" i="4"/>
  <c r="G17" i="4"/>
  <c r="F18" i="4"/>
  <c r="G18" i="4"/>
  <c r="F19" i="4"/>
  <c r="G19" i="4"/>
  <c r="F20" i="4"/>
  <c r="G20" i="4"/>
  <c r="H21" i="4"/>
  <c r="I21" i="4"/>
  <c r="J21" i="4"/>
  <c r="F22" i="4"/>
  <c r="G22" i="4"/>
  <c r="F23" i="4"/>
  <c r="G23" i="4"/>
  <c r="F24" i="4"/>
  <c r="G24" i="4"/>
  <c r="F25" i="4"/>
  <c r="G25" i="4"/>
  <c r="C26" i="4"/>
  <c r="D26" i="4"/>
  <c r="E26" i="4"/>
  <c r="H26" i="4"/>
  <c r="I26" i="4"/>
  <c r="J26" i="4"/>
  <c r="F27" i="4"/>
  <c r="F10" i="3"/>
  <c r="F11" i="3"/>
  <c r="K12" i="3"/>
  <c r="C14" i="3"/>
  <c r="D14" i="3"/>
  <c r="H14" i="3"/>
  <c r="I14" i="3"/>
  <c r="J14" i="3"/>
  <c r="C8" i="2"/>
  <c r="D8" i="2"/>
  <c r="D61" i="2" s="1"/>
  <c r="H8" i="2"/>
  <c r="I8" i="2"/>
  <c r="C15" i="2"/>
  <c r="E15" i="2"/>
  <c r="H15" i="2"/>
  <c r="I15" i="2"/>
  <c r="J15" i="2"/>
  <c r="K17" i="2"/>
  <c r="K19" i="2"/>
  <c r="K21" i="2"/>
  <c r="K23" i="2"/>
  <c r="C25" i="2"/>
  <c r="D25" i="2"/>
  <c r="E25" i="2"/>
  <c r="H25" i="2"/>
  <c r="I25" i="2"/>
  <c r="J25" i="2"/>
  <c r="K27" i="2"/>
  <c r="K29" i="2"/>
  <c r="K31" i="2"/>
  <c r="K33" i="2"/>
  <c r="K37" i="2"/>
  <c r="K39" i="2"/>
  <c r="K43" i="2"/>
  <c r="K44" i="2"/>
  <c r="K46" i="2"/>
  <c r="K47" i="2"/>
  <c r="K50" i="2"/>
  <c r="H51" i="2"/>
  <c r="I51" i="2"/>
  <c r="J51" i="2"/>
  <c r="F51" i="2"/>
  <c r="C55" i="2"/>
  <c r="D55" i="2"/>
  <c r="E55" i="2"/>
  <c r="J61" i="2" l="1"/>
  <c r="H61" i="2"/>
  <c r="C61" i="2"/>
  <c r="G16" i="7"/>
  <c r="I61" i="2"/>
  <c r="K41" i="2"/>
  <c r="F16" i="7"/>
  <c r="F26" i="4"/>
  <c r="K27" i="4"/>
  <c r="K26" i="4" s="1"/>
  <c r="K38" i="2"/>
  <c r="K34" i="2"/>
  <c r="K32" i="2"/>
  <c r="K30" i="2"/>
  <c r="K28" i="2"/>
  <c r="K24" i="2"/>
  <c r="K22" i="2"/>
  <c r="K20" i="2"/>
  <c r="K18" i="2"/>
  <c r="L16" i="7"/>
  <c r="F21" i="6"/>
  <c r="C29" i="4"/>
  <c r="E16" i="7"/>
  <c r="G21" i="6"/>
  <c r="K22" i="4"/>
  <c r="K20" i="4"/>
  <c r="K26" i="2"/>
  <c r="F55" i="2"/>
  <c r="K57" i="2"/>
  <c r="K16" i="7"/>
  <c r="I11" i="7"/>
  <c r="H14" i="7"/>
  <c r="K17" i="6"/>
  <c r="K13" i="6"/>
  <c r="K9" i="6"/>
  <c r="G12" i="5"/>
  <c r="K12" i="5" s="1"/>
  <c r="G16" i="5"/>
  <c r="K18" i="4"/>
  <c r="K19" i="4"/>
  <c r="K16" i="4"/>
  <c r="K10" i="4"/>
  <c r="K16" i="2"/>
  <c r="F15" i="2"/>
  <c r="F8" i="2"/>
  <c r="G12" i="8"/>
  <c r="K9" i="8"/>
  <c r="F12" i="8"/>
  <c r="I14" i="7"/>
  <c r="J16" i="7"/>
  <c r="M13" i="7"/>
  <c r="M10" i="7"/>
  <c r="K18" i="6"/>
  <c r="K16" i="6"/>
  <c r="K14" i="6"/>
  <c r="K12" i="6"/>
  <c r="K15" i="6"/>
  <c r="K11" i="6"/>
  <c r="K10" i="6"/>
  <c r="F16" i="5"/>
  <c r="F9" i="5"/>
  <c r="K23" i="4"/>
  <c r="G21" i="4"/>
  <c r="F21" i="4"/>
  <c r="K25" i="4"/>
  <c r="J29" i="4"/>
  <c r="I29" i="4"/>
  <c r="K17" i="4"/>
  <c r="G14" i="4"/>
  <c r="H29" i="4"/>
  <c r="D29" i="4"/>
  <c r="F14" i="4"/>
  <c r="K13" i="4"/>
  <c r="K11" i="4"/>
  <c r="K12" i="4"/>
  <c r="G8" i="4"/>
  <c r="F8" i="4"/>
  <c r="K11" i="3"/>
  <c r="K9" i="3"/>
  <c r="G14" i="3"/>
  <c r="K10" i="3"/>
  <c r="F14" i="3"/>
  <c r="K58" i="2"/>
  <c r="K59" i="2"/>
  <c r="K52" i="2"/>
  <c r="K51" i="2" s="1"/>
  <c r="K36" i="2"/>
  <c r="G25" i="2"/>
  <c r="G15" i="2"/>
  <c r="G9" i="5"/>
  <c r="F25" i="2"/>
  <c r="G55" i="2"/>
  <c r="G51" i="2"/>
  <c r="G8" i="2"/>
  <c r="G26" i="4"/>
  <c r="K24" i="4"/>
  <c r="K15" i="4"/>
  <c r="K9" i="4"/>
  <c r="I11" i="5"/>
  <c r="D11" i="5"/>
  <c r="I10" i="5"/>
  <c r="D10" i="5"/>
  <c r="M12" i="7"/>
  <c r="H11" i="7"/>
  <c r="H11" i="5"/>
  <c r="C11" i="5"/>
  <c r="H10" i="5"/>
  <c r="C10" i="5"/>
  <c r="K13" i="5"/>
  <c r="K16" i="5" s="1"/>
  <c r="J11" i="5"/>
  <c r="J10" i="5"/>
  <c r="F61" i="2" l="1"/>
  <c r="G61" i="2"/>
  <c r="K35" i="2"/>
  <c r="K14" i="3"/>
  <c r="I16" i="7"/>
  <c r="K12" i="8"/>
  <c r="H16" i="7"/>
  <c r="K21" i="6"/>
  <c r="K9" i="5"/>
  <c r="K21" i="4"/>
  <c r="F29" i="4"/>
  <c r="K55" i="2"/>
  <c r="K8" i="2"/>
  <c r="M14" i="7"/>
  <c r="G11" i="5"/>
  <c r="K8" i="4"/>
  <c r="K25" i="2"/>
  <c r="M11" i="7"/>
  <c r="F10" i="5"/>
  <c r="K14" i="4"/>
  <c r="G29" i="4"/>
  <c r="K15" i="2"/>
  <c r="G10" i="5"/>
  <c r="F11" i="5"/>
  <c r="K61" i="2" l="1"/>
  <c r="M16" i="7"/>
  <c r="K11" i="5"/>
  <c r="K29" i="4"/>
  <c r="K10" i="5"/>
</calcChain>
</file>

<file path=xl/sharedStrings.xml><?xml version="1.0" encoding="utf-8"?>
<sst xmlns="http://schemas.openxmlformats.org/spreadsheetml/2006/main" count="618" uniqueCount="385">
  <si>
    <t>Total del Gasto</t>
  </si>
  <si>
    <t>BIENES MUEBLES E INMUEBLES</t>
  </si>
  <si>
    <t>Pensiones y Jubilaciones</t>
  </si>
  <si>
    <t>Ayudas Sociales</t>
  </si>
  <si>
    <t>Subsidios y Subvenciones</t>
  </si>
  <si>
    <t>TRANSFERENCIAS, ASIGNACIONES, SUBSIDIOS Y OTRAS AYUDAS</t>
  </si>
  <si>
    <t>Otros servicios generales</t>
  </si>
  <si>
    <t>Servicios oficiales</t>
  </si>
  <si>
    <t>Servicios de comunicación social y publicidad</t>
  </si>
  <si>
    <t>Servicios de instalación, reparación, mantenimientos y conservación</t>
  </si>
  <si>
    <t>Servicios financieros, bancarios y comerciales</t>
  </si>
  <si>
    <t>Servicios de arrendamiento</t>
  </si>
  <si>
    <t>Servicios básicos</t>
  </si>
  <si>
    <t>SERVICIOS GENERALES</t>
  </si>
  <si>
    <t>Materiales y suministros para seguridad</t>
  </si>
  <si>
    <t>Vestuario, blancos, prendas de protección y artículos deportivos</t>
  </si>
  <si>
    <t>Combustibles, lubricantes y aditivos</t>
  </si>
  <si>
    <t>Materias primas y materiales de producción y comercialización</t>
  </si>
  <si>
    <t>Pago de estímulos a servidores públicos</t>
  </si>
  <si>
    <t>Previsiones</t>
  </si>
  <si>
    <t>Otras prestaciones sociales y económicas</t>
  </si>
  <si>
    <t>Remuneraciones adicionales y especiales</t>
  </si>
  <si>
    <t>Remuneraciones al personal de carácter permanente</t>
  </si>
  <si>
    <t>SERVICIOS PERSONALES</t>
  </si>
  <si>
    <t>Subejercicio</t>
  </si>
  <si>
    <t>Pagado</t>
  </si>
  <si>
    <t>Ejercido</t>
  </si>
  <si>
    <t>Devengado</t>
  </si>
  <si>
    <t>Egresos Modificado</t>
  </si>
  <si>
    <t>Aumentos/
Disminuciones</t>
  </si>
  <si>
    <t>Ampliaciones/
Reducciones</t>
  </si>
  <si>
    <t xml:space="preserve"> Aprobado</t>
  </si>
  <si>
    <t xml:space="preserve">                                                    Capítulo del Gasto</t>
  </si>
  <si>
    <t>Por Objeto del Gasto (Capítulo y Concepto)</t>
  </si>
  <si>
    <t>Estado Analítico del Ejercicio de Egresos</t>
  </si>
  <si>
    <t>Municipio de Corregidora Querétaro</t>
  </si>
  <si>
    <t>Amortización de la deuda y disminución de pasivos</t>
  </si>
  <si>
    <t>Concepto</t>
  </si>
  <si>
    <t>Clasificador por Tipo de Gasto</t>
  </si>
  <si>
    <t>Transacciones de la deuda pública / costo financiero de la deuda</t>
  </si>
  <si>
    <t xml:space="preserve">Otras industrias y otros asuntos económicos </t>
  </si>
  <si>
    <t>Turismo</t>
  </si>
  <si>
    <t>Agropecuaria, silvicultura, pesca y caza</t>
  </si>
  <si>
    <t>Asuntos económicos, comerciales y laborales en general</t>
  </si>
  <si>
    <t>Otros asuntos sociales</t>
  </si>
  <si>
    <t>Protección social</t>
  </si>
  <si>
    <t>Educación</t>
  </si>
  <si>
    <t>Recreación, cultura y otras manifestaciones sociales</t>
  </si>
  <si>
    <t>Vivienda y servicios a la comunidad</t>
  </si>
  <si>
    <t>Protección ambiental</t>
  </si>
  <si>
    <t>Asuntos de orden público y de seguridad interior</t>
  </si>
  <si>
    <t>Asuntos financieros y hacendarios</t>
  </si>
  <si>
    <t>Coordinación de la política de gobierno</t>
  </si>
  <si>
    <t>Legislación</t>
  </si>
  <si>
    <t>Clasificador Funcional</t>
  </si>
  <si>
    <t xml:space="preserve">               31110 Gobierno Municipal</t>
  </si>
  <si>
    <t xml:space="preserve">          31100 Gobierno General Municipal</t>
  </si>
  <si>
    <t xml:space="preserve">     31000 Sector Público No Financiero</t>
  </si>
  <si>
    <t>30000 Sector Público Municipal</t>
  </si>
  <si>
    <t>Clasificador Administrativo</t>
  </si>
  <si>
    <t>T</t>
  </si>
  <si>
    <t>Apoyo a la función pública y al mejoramiento de la gestión</t>
  </si>
  <si>
    <t>O</t>
  </si>
  <si>
    <t>N</t>
  </si>
  <si>
    <t>Apoyo al proceso presupuestario y para mejorar la eficiencia institucional</t>
  </si>
  <si>
    <t>M</t>
  </si>
  <si>
    <t>Obligaciones de cumplimiento de resolución jurisdiccional</t>
  </si>
  <si>
    <t>L</t>
  </si>
  <si>
    <t>Pensiones y jubilaciones</t>
  </si>
  <si>
    <t>J</t>
  </si>
  <si>
    <t>I</t>
  </si>
  <si>
    <t>Adeudos de ejercicios fiscales anteriores</t>
  </si>
  <si>
    <t>H</t>
  </si>
  <si>
    <t>Regulación y supervisión</t>
  </si>
  <si>
    <t>G</t>
  </si>
  <si>
    <t>E</t>
  </si>
  <si>
    <t>Clasificador</t>
  </si>
  <si>
    <t>Clasificador Programático</t>
  </si>
  <si>
    <t>TOTAL ETIQUETADO</t>
  </si>
  <si>
    <t>ETIQUETADO</t>
  </si>
  <si>
    <t>TOTAL NO ETIQUETADO</t>
  </si>
  <si>
    <t>NO ETIQUETADO</t>
  </si>
  <si>
    <t xml:space="preserve">Clasificador </t>
  </si>
  <si>
    <t>Etiqueta</t>
  </si>
  <si>
    <t>Clasificador por Fuente de Financiamiento</t>
  </si>
  <si>
    <t>GASTO ADMINISTRATIVO</t>
  </si>
  <si>
    <t>GASTO SOCIAL</t>
  </si>
  <si>
    <t>Clasificador del Gasto</t>
  </si>
  <si>
    <t>P</t>
  </si>
  <si>
    <t>Planeación, seguimiento y evaluación de políticas públicas</t>
  </si>
  <si>
    <t>Transferencias Internas y Asignaciones al Sector Público</t>
  </si>
  <si>
    <t>Donativos</t>
  </si>
  <si>
    <t>Aportaciones a la seguridad social</t>
  </si>
  <si>
    <t>Adeudos de Ejercicios Fiscales Anteriores (ADEFAS)</t>
  </si>
  <si>
    <t>Al 31 de Diciembre de 2019</t>
  </si>
  <si>
    <t>INVERSIONES FINANCIERAS Y OTRAS PROVISIONES</t>
  </si>
  <si>
    <t>MATERIALES Y SUMINISTROS</t>
  </si>
  <si>
    <t>Seguridad social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</si>
  <si>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</si>
  <si>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</si>
  <si>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</si>
  <si>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</si>
  <si>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Herramientas, refacciones y accesorios menores</t>
  </si>
  <si>
    <t>Servicios profesionales, científicos, técnicos y otros servicios</t>
  </si>
  <si>
    <t>Servicios de traslado y viáticos</t>
  </si>
  <si>
    <t>Mobiliario y equipo de administración</t>
  </si>
  <si>
    <t>Mobiliario y equipo educacional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</si>
  <si>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</si>
  <si>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</si>
  <si>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</si>
  <si>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</si>
  <si>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</si>
  <si>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</si>
  <si>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</si>
  <si>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</si>
  <si>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Inversiones de fideicomisos, mandatos y otros análogos</t>
  </si>
  <si>
    <t>INVERSION PÚBLICA</t>
  </si>
  <si>
    <t>DEUDA PÚBLICA</t>
  </si>
  <si>
    <t>Amortización de la deuda pública</t>
  </si>
  <si>
    <t>Intereses de la deuda pública</t>
  </si>
  <si>
    <t>Costo por coberturas</t>
  </si>
  <si>
    <t>Gasto corriente</t>
  </si>
  <si>
    <t>Gasto de capital</t>
  </si>
  <si>
    <t>Prestación de servicios públicos</t>
  </si>
  <si>
    <t>Gasto federalizado</t>
  </si>
  <si>
    <t>Desastres naturales</t>
  </si>
  <si>
    <t>Recursos fiscales</t>
  </si>
  <si>
    <t>Recursos federales</t>
  </si>
  <si>
    <t>Recursos estatales</t>
  </si>
  <si>
    <t>GOBIERNO</t>
  </si>
  <si>
    <t>DESARROLLO SOCIAL</t>
  </si>
  <si>
    <t>DESARROLLO ECONÓMICO</t>
  </si>
  <si>
    <t>OTRAS NO CLASIFICADAS EN FUNCIONES ANTERIORES</t>
  </si>
  <si>
    <t xml:space="preserve">                    31111 Órgano Ejecutivo Municipal (Ayuntamiento)</t>
  </si>
  <si>
    <t xml:space="preserve">                    31121 Entidades Paraestatales y Fideicomisos No Empresariales y
                              No Financieros</t>
  </si>
  <si>
    <t>Municipio de Corregidora</t>
  </si>
  <si>
    <t>SECRETARÍA DE TESORERÍA Y FINANZAS</t>
  </si>
  <si>
    <t>DIRECCIÓN DE EGRESOS</t>
  </si>
  <si>
    <t>ESTADO DE ACTIVIDADES</t>
  </si>
  <si>
    <t>DEL 01 DE DICIEMBRE AL 31 DE DICIEMBRE DE 2019</t>
  </si>
  <si>
    <t>(PESOS)</t>
  </si>
  <si>
    <t>INGRESOS Y OTROS BENEFICIOS</t>
  </si>
  <si>
    <t>Ingresos de la Gestión</t>
  </si>
  <si>
    <t xml:space="preserve">     Impuestos</t>
  </si>
  <si>
    <t>Cuotas y Aportaciones de Seguridad Social</t>
  </si>
  <si>
    <t xml:space="preserve">     Contribuciones de Mejoras</t>
  </si>
  <si>
    <t xml:space="preserve">     Derechos</t>
  </si>
  <si>
    <t xml:space="preserve">     Productos de Tipo Corriente</t>
  </si>
  <si>
    <t xml:space="preserve">     Aprovechamientos de Tipo Corriente</t>
  </si>
  <si>
    <t xml:space="preserve">     Ingresos por Venta de Bienes y Servicios</t>
  </si>
  <si>
    <t>Ingresos no comprendidos en las Fracciones de la Ley de Ingresos Causados en Ejercicios Fiscales Ant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</si>
  <si>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</si>
  <si>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</si>
  <si>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</si>
  <si>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</si>
  <si>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     Ingresos Financieros</t>
  </si>
  <si>
    <t xml:space="preserve">     Incremento por Variacion de Inventarios</t>
  </si>
  <si>
    <t xml:space="preserve">     Disminucion del Exceso de Estimaciones por Perdida o Deterioro u Obsolescencia</t>
  </si>
  <si>
    <t>Disminución del Exceso de Provisiones</t>
  </si>
  <si>
    <t xml:space="preserve">     Otros Ingresos y Beneficios Varios</t>
  </si>
  <si>
    <t>Total de Ingresos y Otros Beneficios</t>
  </si>
  <si>
    <t>GASTOS Y OTRAS PERDIDAS</t>
  </si>
  <si>
    <t>Gastos de funcionamiento</t>
  </si>
  <si>
    <t xml:space="preserve">     Sevicios Personales</t>
  </si>
  <si>
    <t xml:space="preserve">     Materiales y Suministros</t>
  </si>
  <si>
    <t xml:space="preserve">     Servicios Generales</t>
  </si>
  <si>
    <t>Trasferencias, Asignaciones, Subsidios y Otras Ayudas</t>
  </si>
  <si>
    <t xml:space="preserve">     Transferencias Internas y Asignaciones al Sector Publico</t>
  </si>
  <si>
    <t xml:space="preserve">     Transferencias al Resto del Sector Publico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</si>
  <si>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</si>
  <si>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</si>
  <si>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</si>
  <si>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Trasnferencias a Fideicomisos, Mandatos y Contratos Analogos</t>
  </si>
  <si>
    <t xml:space="preserve">     Transferencias a la Seguridad Social</t>
  </si>
  <si>
    <t xml:space="preserve">     Donativos</t>
  </si>
  <si>
    <t xml:space="preserve">     Transferecias al Exterior</t>
  </si>
  <si>
    <t xml:space="preserve">     Participaciones</t>
  </si>
  <si>
    <t xml:space="preserve">     Aportaciones</t>
  </si>
  <si>
    <t xml:space="preserve">     Convenios</t>
  </si>
  <si>
    <t>Intereses, Comisiones y Otros Gastos de la Deuda Publica</t>
  </si>
  <si>
    <t>Intereses de la Deuda Publica</t>
  </si>
  <si>
    <t>Comisiones de la Deuda Publica</t>
  </si>
  <si>
    <t>Gastos de la Deuda Publica</t>
  </si>
  <si>
    <t>Costo por Cobertura</t>
  </si>
  <si>
    <t>Apoyos Financieros</t>
  </si>
  <si>
    <t>Otros Gastos y Perdidas Extraordinarias</t>
  </si>
  <si>
    <t xml:space="preserve">     Estimaciones, Depreciaciones, Deterioros, Obsolescencias y Amortizaciones</t>
  </si>
  <si>
    <t>Provisiones</t>
  </si>
  <si>
    <t xml:space="preserve">     Disminucion de Inventarios</t>
  </si>
  <si>
    <t xml:space="preserve">     Aumento por Insuficiencia de Estimaciones por Perdida o Deterioro y Obsolescencia</t>
  </si>
  <si>
    <t>Aumento por Insuficiencia de Provisiones</t>
  </si>
  <si>
    <t xml:space="preserve">     Otros Gastos</t>
  </si>
  <si>
    <t>Inversión Pública</t>
  </si>
  <si>
    <t>Total de Gastos Y Otras Perdidas</t>
  </si>
  <si>
    <t>Resultado del Ejercicio Ahorro/Desahorro</t>
  </si>
  <si>
    <t>Bajo protesta de decir verdad declaramos que los Estados Financieros y sus notas, son razonablemente correctos y son responsabilidad del emisor.</t>
  </si>
  <si>
    <t>ESTADO DE ANALÍTICO DEL ACTIVO</t>
  </si>
  <si>
    <t>DEL 01 AL 31 DE DICIEMBRE DE 2019</t>
  </si>
  <si>
    <t>Cuenta Contable</t>
  </si>
  <si>
    <t>Saldo Inicial (SI)</t>
  </si>
  <si>
    <t>Cargos del Periodo</t>
  </si>
  <si>
    <t>Abonos del Periodo</t>
  </si>
  <si>
    <t>Saldo Final (SF)</t>
  </si>
  <si>
    <t>Variacion del Periodo (SI-SF)</t>
  </si>
  <si>
    <t>ACTIVO</t>
  </si>
  <si>
    <t>ACTIVO CIRCULANTE</t>
  </si>
  <si>
    <t>1.1.1</t>
  </si>
  <si>
    <t>Efectivo y Equivalentes</t>
  </si>
  <si>
    <t>1.1.2</t>
  </si>
  <si>
    <t>Derechos a Recibir Efectivo o Equivalentes</t>
  </si>
  <si>
    <t>1.1.3</t>
  </si>
  <si>
    <t>Derechos a Recibir Bienes o Servicios</t>
  </si>
  <si>
    <t>1.1.4</t>
  </si>
  <si>
    <t>Inventarios</t>
  </si>
  <si>
    <t>1.1.5</t>
  </si>
  <si>
    <t>Almacenes</t>
  </si>
  <si>
    <t>1.1.6</t>
  </si>
  <si>
    <t>Estimación por Pérdida o Deterioro de Activos Circulantes</t>
  </si>
  <si>
    <t>1.1.9</t>
  </si>
  <si>
    <t>Otros Activos Circulantes</t>
  </si>
  <si>
    <t>ACTIVO NO CIRCULANTE</t>
  </si>
  <si>
    <t>1.2.1</t>
  </si>
  <si>
    <t>Inversiones Financieras a Largo Plazo</t>
  </si>
  <si>
    <t>1.2.2</t>
  </si>
  <si>
    <t>Derechos a Recibir Efectivo o Equivalentes a Largo Plazo</t>
  </si>
  <si>
    <t>1.2.3</t>
  </si>
  <si>
    <t>Bienes Inmuebles, Infraestructura y Construcciones en Proceso</t>
  </si>
  <si>
    <t>1.2.4</t>
  </si>
  <si>
    <t>Bienes Muebles</t>
  </si>
  <si>
    <t>1.2.5</t>
  </si>
  <si>
    <t>Activos Intangibles</t>
  </si>
  <si>
    <t>1.2.6</t>
  </si>
  <si>
    <t>Depreciación, Deterioro y Amortización Acumulada de Bienes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</si>
  <si>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</si>
  <si>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</si>
  <si>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</si>
  <si>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</si>
  <si>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</si>
  <si>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</si>
  <si>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ESTADO ANALÍTICO DE LA DEUDA Y OTROS PASIVOS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</si>
  <si>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</si>
  <si>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</si>
  <si>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</si>
  <si>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</si>
  <si>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</si>
  <si>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</si>
  <si>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          Corto Plazo</t>
  </si>
  <si>
    <t xml:space="preserve">     Deuda Interna</t>
  </si>
  <si>
    <t xml:space="preserve">          Instituciones de Crédito</t>
  </si>
  <si>
    <t>Moneda Nacional</t>
  </si>
  <si>
    <t>BANCO MERCANTIL DEL NORTE, S.A.</t>
  </si>
  <si>
    <t xml:space="preserve">          Títulos y Valores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</si>
  <si>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</si>
  <si>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</si>
  <si>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</si>
  <si>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</t>
  </si>
  <si>
    <t xml:space="preserve">     Subtotal Corto Plazo</t>
  </si>
  <si>
    <t xml:space="preserve">          Largo Plazo</t>
  </si>
  <si>
    <t xml:space="preserve">     Subtotal Largo Plazo</t>
  </si>
  <si>
    <t>Otros Pasivos</t>
  </si>
  <si>
    <t xml:space="preserve">     Total Deuda y Otros Pasivos</t>
  </si>
  <si>
    <t>ESTADO DE CAMBIOS EN LA SITUACION FINANCIERA</t>
  </si>
  <si>
    <t>Concepto                                                                                                                                Origen                                                                        Aplicación</t>
  </si>
  <si>
    <t>DICIEMBRE</t>
  </si>
  <si>
    <t xml:space="preserve">Activo </t>
  </si>
  <si>
    <r>
      <rPr>
        <sz val="11"/>
        <rFont val="Arial"/>
        <family val="2"/>
      </rPr>
      <t xml:space="preserve">Activo Circulante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$593,612,585.97</t>
    </r>
  </si>
  <si>
    <t xml:space="preserve">Activo No Circulante </t>
  </si>
  <si>
    <t xml:space="preserve">Pasivo                                                                                                                                                   </t>
  </si>
  <si>
    <t xml:space="preserve">Pasivo Circulante  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</si>
  <si>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</si>
  <si>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</si>
  <si>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</si>
  <si>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</si>
  <si>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</si>
  <si>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</si>
  <si>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</si>
  <si>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</si>
  <si>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Página 1 de 2</t>
  </si>
  <si>
    <r>
      <rPr>
        <sz val="9"/>
        <color rgb="FFFFFFFF"/>
        <rFont val="Arial"/>
        <family val="2"/>
      </rPr>
      <t>Concepto                                                                                                                                Origen                                                                        Aplicación</t>
    </r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</si>
  <si>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</si>
  <si>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</si>
  <si>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</si>
  <si>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</si>
  <si>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</si>
  <si>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 y Bienes de Terceros en Garantía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</si>
  <si>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</si>
  <si>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</si>
  <si>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</si>
  <si>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</si>
  <si>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</si>
  <si>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Actualizaciones de la Hacienda / Patrimonio</t>
  </si>
  <si>
    <t>Hacienda Pública / Patrimonio Generado</t>
  </si>
  <si>
    <t>Resultado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</si>
  <si>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</si>
  <si>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</si>
  <si>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</si>
  <si>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</si>
  <si>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</t>
  </si>
  <si>
    <t>Patrimonio</t>
  </si>
  <si>
    <t>Resultado por Posición Monetaria</t>
  </si>
  <si>
    <t>Resultado Por Tenencia de Activos No Monetarios</t>
  </si>
  <si>
    <t>Página 2 de 2</t>
  </si>
  <si>
    <t>ESTADO DE FLUJOS DE EFECTIVO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</si>
  <si>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</si>
  <si>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</si>
  <si>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</si>
  <si>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</si>
  <si>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</si>
  <si>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</si>
  <si>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</si>
  <si>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</si>
  <si>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 de la Ley de Ing Causados en Ejerc Ant Pend de Liq de Pgo</t>
  </si>
  <si>
    <t>Transferencias, Asignaciones y Subsidios y Otras ayudas</t>
  </si>
  <si>
    <t>Otros Origenes de Operación</t>
  </si>
  <si>
    <t>Aplicacion</t>
  </si>
  <si>
    <t>Materiales y Suministros</t>
  </si>
  <si>
    <t>Servicios Personales</t>
  </si>
  <si>
    <t>Servicios Generales</t>
  </si>
  <si>
    <t>Transferencias, Asignaciones, Subsidios y Otras Ayudas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</si>
  <si>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</si>
  <si>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</si>
  <si>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</si>
  <si>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</si>
  <si>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</si>
  <si>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</si>
  <si>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</si>
  <si>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</si>
  <si>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</si>
  <si>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</si>
  <si>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</si>
  <si>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</si>
  <si>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</si>
  <si>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</si>
  <si>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</si>
  <si>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</si>
  <si>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</si>
  <si>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</si>
  <si>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</si>
  <si>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</si>
  <si>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ESTADO DE SITUACIÓN FINANCIERA</t>
  </si>
  <si>
    <t>PASIVO</t>
  </si>
  <si>
    <t>Activo Circulante</t>
  </si>
  <si>
    <t>Pasivo Circulante</t>
  </si>
  <si>
    <t>Total de Activos Circulantes</t>
  </si>
  <si>
    <t>Activo No Circulante</t>
  </si>
  <si>
    <t>Total de Pasivos Circulantes</t>
  </si>
  <si>
    <t>Fondos y Bienes de Terceros en Garantía y/o Administración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</si>
  <si>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</si>
  <si>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</si>
  <si>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</si>
  <si>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</si>
  <si>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</si>
  <si>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</si>
  <si>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</si>
  <si>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Actualizaciones de la Hacienda Pública / Patrimonio</t>
  </si>
  <si>
    <t>Resultados del Ejercicio (Ahorro / Desahorro)</t>
  </si>
  <si>
    <t>Exceso o Insuficiencia en la Actualizacion de la Hacienda Pública / Patrimonio</t>
  </si>
  <si>
    <t>Resultado por Tenencia de Activos No Monetarios</t>
  </si>
  <si>
    <t>Total Hacienda Pública / Patromonio</t>
  </si>
  <si>
    <t>Total de Pasivo  y Hacienda Pública / Patrimonio</t>
  </si>
  <si>
    <t xml:space="preserve">MUNICIPIO DE CORREGIDORA, QUERÈTARO </t>
  </si>
  <si>
    <t>ESTADO DE VARIACIÓN EN LA HACIENDA PÚBLICA</t>
  </si>
  <si>
    <t xml:space="preserve">                                                                                                                                                                        DEL 01 AL 31 DE DICIEMBRE DE 2019</t>
  </si>
  <si>
    <t>Hacienda Pública / Patrimonio contribuido</t>
  </si>
  <si>
    <t>Hacienda Pública Patrimonio Generado de Ejercicios</t>
  </si>
  <si>
    <t>Hacienda Pública / Patrimonio Generado del Ejercicio</t>
  </si>
  <si>
    <t xml:space="preserve">Exceso o Insuficiencia en la Actualización de la Hacienda </t>
  </si>
  <si>
    <t>TOTAL</t>
  </si>
  <si>
    <t>Hacienda Pública / Patrimonio Contribuido Neto de noviembre 2019</t>
  </si>
  <si>
    <t>Actualizaciones de la Hacienda Pública/Patrimonio</t>
  </si>
  <si>
    <t>Hacienda Pública / Patrimonio Generado Neto de noviembre 2019</t>
  </si>
  <si>
    <t>Exceso o Insuficiencia en la Actualización de la Hacienda Pública/Patrimonio Neto de noviembre 2019</t>
  </si>
  <si>
    <t>Resultado de Posición Monetaria</t>
  </si>
  <si>
    <t>Resultado por Tenencia de Activos no Monetarios</t>
  </si>
  <si>
    <t>Hacienda Pública / Patrimonio Neto al Final de noviembre 2019</t>
  </si>
  <si>
    <t>Cambios en la Hacienda Pública / Patrimonio Contribuido Neto de diciembre 2019</t>
  </si>
  <si>
    <t>Actualización de la Hacienda Pública/Patrimonio</t>
  </si>
  <si>
    <t>Variaciones de la hacienda Pública / Patrimonio Generado Neto de diciembre 2019</t>
  </si>
  <si>
    <t>Cambios en el Exceso o Insuficiencia en la Actualización de la Hacienda Pública/Patrimonio Neto diciembre</t>
  </si>
  <si>
    <t>Hacienda Pública / Patrimonio Neto Final de diciembre 2019</t>
  </si>
  <si>
    <t>Pàgina 1 de 1</t>
  </si>
  <si>
    <t xml:space="preserve">Sosa Pichardo Roberto </t>
  </si>
  <si>
    <t>Lazaro Casas Maria Guadalupe</t>
  </si>
  <si>
    <t xml:space="preserve">Lel Maya Gustavo Arturo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</si>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</sst>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3" formatCode="_-* #,##0.00_-;\-* #,##0.00_-;_-* &quot;-&quot;??_-;_-@_-"/>
    <numFmt numFmtId="164" formatCode="\$#,##0.00"/>
    <numFmt numFmtId="165" formatCode="\$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indexed="62"/>
      <name val="Century Gothic"/>
      <family val="2"/>
    </font>
    <font>
      <sz val="10"/>
      <color indexed="8"/>
      <name val="MS Sans Serif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i/>
      <u/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9.5"/>
      <color theme="0" tint="-0.499984740745262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vertAlign val="superscript"/>
      <sz val="1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3" fillId="0" borderId="0"/>
    <xf numFmtId="43" fontId="23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43" fontId="0" fillId="0" borderId="0" xfId="1" applyFont="1"/>
    <xf numFmtId="43" fontId="0" fillId="0" borderId="0" xfId="0" applyNumberFormat="1"/>
    <xf numFmtId="4" fontId="0" fillId="0" borderId="0" xfId="0" applyNumberFormat="1"/>
    <xf numFmtId="43" fontId="2" fillId="0" borderId="0" xfId="1" applyFont="1"/>
    <xf numFmtId="43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3" fontId="4" fillId="0" borderId="0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3" fontId="5" fillId="3" borderId="4" xfId="1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8" fillId="0" borderId="0" xfId="2" applyNumberFormat="1" applyFont="1" applyFill="1" applyBorder="1" applyAlignment="1" applyProtection="1"/>
    <xf numFmtId="0" fontId="8" fillId="5" borderId="0" xfId="2" applyNumberFormat="1" applyFont="1" applyFill="1" applyBorder="1" applyAlignment="1" applyProtection="1"/>
    <xf numFmtId="43" fontId="2" fillId="0" borderId="0" xfId="1" applyNumberFormat="1" applyFont="1"/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0" fillId="4" borderId="0" xfId="0" applyFill="1"/>
    <xf numFmtId="0" fontId="2" fillId="0" borderId="0" xfId="0" applyFont="1"/>
    <xf numFmtId="0" fontId="11" fillId="0" borderId="0" xfId="0" applyFont="1" applyBorder="1" applyAlignment="1">
      <alignment horizontal="left" vertical="center"/>
    </xf>
    <xf numFmtId="43" fontId="5" fillId="3" borderId="4" xfId="1" applyNumberFormat="1" applyFont="1" applyFill="1" applyBorder="1" applyAlignment="1">
      <alignment wrapText="1"/>
    </xf>
    <xf numFmtId="0" fontId="5" fillId="3" borderId="4" xfId="0" applyFont="1" applyFill="1" applyBorder="1" applyAlignment="1"/>
    <xf numFmtId="0" fontId="5" fillId="3" borderId="4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" fontId="2" fillId="0" borderId="0" xfId="1" applyNumberFormat="1" applyFont="1"/>
    <xf numFmtId="4" fontId="10" fillId="0" borderId="4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43" fontId="5" fillId="0" borderId="4" xfId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10" fillId="0" borderId="4" xfId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 vertical="center"/>
    </xf>
    <xf numFmtId="43" fontId="9" fillId="3" borderId="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3" fontId="4" fillId="0" borderId="4" xfId="0" applyNumberFormat="1" applyFont="1" applyBorder="1" applyAlignment="1">
      <alignment horizontal="right" wrapText="1"/>
    </xf>
    <xf numFmtId="43" fontId="4" fillId="0" borderId="4" xfId="0" applyNumberFormat="1" applyFont="1" applyBorder="1" applyAlignment="1">
      <alignment horizontal="right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wrapText="1"/>
    </xf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wrapText="1"/>
    </xf>
    <xf numFmtId="8" fontId="0" fillId="0" borderId="0" xfId="0" applyNumberFormat="1"/>
    <xf numFmtId="0" fontId="13" fillId="0" borderId="0" xfId="3" applyFill="1" applyBorder="1" applyAlignment="1">
      <alignment horizontal="left" vertical="top"/>
    </xf>
    <xf numFmtId="0" fontId="13" fillId="6" borderId="0" xfId="3" applyFill="1" applyBorder="1" applyAlignment="1">
      <alignment horizontal="left" vertical="top"/>
    </xf>
    <xf numFmtId="0" fontId="13" fillId="0" borderId="0" xfId="3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right" vertical="top" wrapText="1" indent="2"/>
    </xf>
    <xf numFmtId="0" fontId="18" fillId="0" borderId="0" xfId="3" applyFont="1" applyFill="1" applyBorder="1" applyAlignment="1">
      <alignment horizontal="right" vertical="top" wrapText="1" indent="2"/>
    </xf>
    <xf numFmtId="0" fontId="19" fillId="0" borderId="0" xfId="3" applyFont="1" applyFill="1" applyBorder="1" applyAlignment="1">
      <alignment vertical="top" wrapText="1"/>
    </xf>
    <xf numFmtId="4" fontId="20" fillId="0" borderId="0" xfId="3" applyNumberFormat="1" applyFont="1" applyFill="1" applyBorder="1" applyAlignment="1">
      <alignment vertical="top" shrinkToFit="1"/>
    </xf>
    <xf numFmtId="4" fontId="13" fillId="0" borderId="0" xfId="3" applyNumberFormat="1" applyFill="1" applyBorder="1" applyAlignment="1">
      <alignment horizontal="left" vertical="top"/>
    </xf>
    <xf numFmtId="0" fontId="21" fillId="0" borderId="0" xfId="3" applyFont="1" applyFill="1" applyBorder="1" applyAlignment="1">
      <alignment vertical="top" wrapText="1"/>
    </xf>
    <xf numFmtId="4" fontId="20" fillId="0" borderId="0" xfId="3" applyNumberFormat="1" applyFont="1" applyFill="1" applyBorder="1" applyAlignment="1">
      <alignment horizontal="right" vertical="top" indent="5" shrinkToFit="1"/>
    </xf>
    <xf numFmtId="0" fontId="13" fillId="0" borderId="0" xfId="3"/>
    <xf numFmtId="0" fontId="17" fillId="0" borderId="0" xfId="3" applyFont="1" applyFill="1" applyBorder="1" applyAlignment="1">
      <alignment horizontal="left" vertical="top" wrapText="1"/>
    </xf>
    <xf numFmtId="4" fontId="20" fillId="0" borderId="0" xfId="3" applyNumberFormat="1" applyFont="1" applyFill="1" applyBorder="1" applyAlignment="1">
      <alignment horizontal="left" vertical="top" indent="5" shrinkToFit="1"/>
    </xf>
    <xf numFmtId="4" fontId="20" fillId="0" borderId="0" xfId="3" applyNumberFormat="1" applyFont="1" applyFill="1" applyBorder="1" applyAlignment="1">
      <alignment horizontal="right" vertical="top" shrinkToFit="1"/>
    </xf>
    <xf numFmtId="0" fontId="18" fillId="0" borderId="0" xfId="3" applyFont="1" applyFill="1" applyBorder="1" applyAlignment="1">
      <alignment horizontal="left" vertical="top" wrapText="1"/>
    </xf>
    <xf numFmtId="4" fontId="20" fillId="0" borderId="0" xfId="3" applyNumberFormat="1" applyFont="1" applyFill="1" applyBorder="1" applyAlignment="1">
      <alignment horizontal="right" vertical="center" indent="5" shrinkToFit="1"/>
    </xf>
    <xf numFmtId="4" fontId="20" fillId="0" borderId="0" xfId="3" applyNumberFormat="1" applyFont="1" applyFill="1" applyBorder="1" applyAlignment="1">
      <alignment horizontal="right" vertical="center" shrinkToFit="1"/>
    </xf>
    <xf numFmtId="4" fontId="20" fillId="0" borderId="0" xfId="3" applyNumberFormat="1" applyFont="1" applyFill="1" applyBorder="1" applyAlignment="1">
      <alignment horizontal="left" vertical="top" indent="6" shrinkToFit="1"/>
    </xf>
    <xf numFmtId="4" fontId="20" fillId="0" borderId="0" xfId="3" applyNumberFormat="1" applyFont="1" applyFill="1" applyBorder="1" applyAlignment="1">
      <alignment vertical="top" wrapText="1"/>
    </xf>
    <xf numFmtId="43" fontId="13" fillId="0" borderId="0" xfId="3" applyNumberFormat="1" applyFill="1" applyBorder="1" applyAlignment="1">
      <alignment horizontal="left" vertical="top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right" vertical="top"/>
    </xf>
    <xf numFmtId="164" fontId="20" fillId="0" borderId="0" xfId="3" applyNumberFormat="1" applyFont="1" applyFill="1" applyBorder="1" applyAlignment="1">
      <alignment vertical="top" wrapText="1"/>
    </xf>
    <xf numFmtId="164" fontId="20" fillId="0" borderId="0" xfId="3" applyNumberFormat="1" applyFont="1" applyFill="1" applyBorder="1" applyAlignment="1">
      <alignment horizontal="right" vertical="top" indent="5" shrinkToFit="1"/>
    </xf>
    <xf numFmtId="164" fontId="20" fillId="0" borderId="0" xfId="3" applyNumberFormat="1" applyFont="1" applyFill="1" applyBorder="1" applyAlignment="1">
      <alignment vertical="top" shrinkToFit="1"/>
    </xf>
    <xf numFmtId="164" fontId="20" fillId="0" borderId="0" xfId="3" applyNumberFormat="1" applyFont="1" applyFill="1" applyBorder="1" applyAlignment="1">
      <alignment horizontal="right" vertical="top" shrinkToFit="1"/>
    </xf>
    <xf numFmtId="164" fontId="20" fillId="0" borderId="0" xfId="3" applyNumberFormat="1" applyFont="1" applyFill="1" applyBorder="1" applyAlignment="1">
      <alignment horizontal="left" vertical="top" indent="5" shrinkToFit="1"/>
    </xf>
    <xf numFmtId="165" fontId="20" fillId="0" borderId="0" xfId="3" applyNumberFormat="1" applyFont="1" applyFill="1" applyBorder="1" applyAlignment="1">
      <alignment vertical="top" shrinkToFit="1"/>
    </xf>
    <xf numFmtId="165" fontId="20" fillId="0" borderId="0" xfId="3" applyNumberFormat="1" applyFont="1" applyFill="1" applyBorder="1" applyAlignment="1">
      <alignment horizontal="right" vertical="top" indent="5" shrinkToFit="1"/>
    </xf>
    <xf numFmtId="165" fontId="20" fillId="0" borderId="0" xfId="3" applyNumberFormat="1" applyFont="1" applyFill="1" applyBorder="1" applyAlignment="1">
      <alignment horizontal="right" vertical="top" shrinkToFit="1"/>
    </xf>
    <xf numFmtId="164" fontId="20" fillId="0" borderId="0" xfId="3" applyNumberFormat="1" applyFont="1" applyFill="1" applyBorder="1" applyAlignment="1">
      <alignment horizontal="right" vertical="center" indent="5" shrinkToFit="1"/>
    </xf>
    <xf numFmtId="164" fontId="20" fillId="0" borderId="0" xfId="3" applyNumberFormat="1" applyFont="1" applyFill="1" applyBorder="1" applyAlignment="1">
      <alignment horizontal="right" vertical="center" shrinkToFit="1"/>
    </xf>
    <xf numFmtId="164" fontId="20" fillId="0" borderId="0" xfId="3" applyNumberFormat="1" applyFont="1" applyFill="1" applyBorder="1" applyAlignment="1">
      <alignment horizontal="left" vertical="top" indent="6" shrinkToFit="1"/>
    </xf>
    <xf numFmtId="43" fontId="0" fillId="0" borderId="0" xfId="4" applyFont="1" applyFill="1" applyBorder="1" applyAlignment="1">
      <alignment horizontal="left" vertical="top"/>
    </xf>
    <xf numFmtId="0" fontId="20" fillId="0" borderId="0" xfId="3" applyFont="1" applyFill="1" applyBorder="1" applyAlignment="1">
      <alignment vertical="top" wrapText="1"/>
    </xf>
    <xf numFmtId="0" fontId="23" fillId="0" borderId="0" xfId="3" applyFont="1" applyFill="1" applyBorder="1" applyAlignment="1">
      <alignment horizontal="left" vertical="top"/>
    </xf>
    <xf numFmtId="40" fontId="0" fillId="0" borderId="0" xfId="0" applyNumberFormat="1"/>
    <xf numFmtId="0" fontId="25" fillId="0" borderId="0" xfId="0" applyFont="1"/>
    <xf numFmtId="22" fontId="25" fillId="0" borderId="0" xfId="0" applyNumberFormat="1" applyFont="1" applyAlignment="1">
      <alignment wrapText="1"/>
    </xf>
    <xf numFmtId="0" fontId="0" fillId="8" borderId="0" xfId="0" applyFill="1" applyAlignment="1">
      <alignment horizont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39" fontId="0" fillId="0" borderId="0" xfId="0" applyNumberFormat="1"/>
    <xf numFmtId="39" fontId="0" fillId="0" borderId="0" xfId="0" applyNumberFormat="1" applyFill="1"/>
    <xf numFmtId="0" fontId="0" fillId="8" borderId="0" xfId="0" applyFill="1" applyAlignment="1">
      <alignment wrapText="1"/>
    </xf>
    <xf numFmtId="8" fontId="0" fillId="8" borderId="0" xfId="0" applyNumberFormat="1" applyFill="1"/>
    <xf numFmtId="0" fontId="0" fillId="0" borderId="0" xfId="0" applyAlignment="1">
      <alignment horizontal="right"/>
    </xf>
    <xf numFmtId="0" fontId="0" fillId="5" borderId="0" xfId="0" applyFill="1"/>
    <xf numFmtId="0" fontId="0" fillId="5" borderId="3" xfId="0" applyFill="1" applyBorder="1"/>
    <xf numFmtId="0" fontId="0" fillId="5" borderId="0" xfId="0" applyFill="1" applyBorder="1"/>
    <xf numFmtId="0" fontId="0" fillId="5" borderId="0" xfId="0" applyFill="1" applyAlignment="1">
      <alignment horizontal="center"/>
    </xf>
    <xf numFmtId="0" fontId="12" fillId="0" borderId="0" xfId="0" applyFont="1"/>
    <xf numFmtId="0" fontId="0" fillId="0" borderId="4" xfId="0" applyBorder="1"/>
    <xf numFmtId="8" fontId="0" fillId="0" borderId="4" xfId="0" applyNumberFormat="1" applyBorder="1"/>
    <xf numFmtId="0" fontId="1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7" fillId="7" borderId="0" xfId="3" applyFont="1" applyFill="1" applyBorder="1" applyAlignment="1">
      <alignment horizontal="left" vertical="top" wrapText="1" indent="22"/>
    </xf>
    <xf numFmtId="0" fontId="14" fillId="0" borderId="0" xfId="3" applyFont="1" applyFill="1" applyBorder="1" applyAlignment="1">
      <alignment horizontal="center" vertical="top"/>
    </xf>
    <xf numFmtId="0" fontId="15" fillId="0" borderId="0" xfId="3" applyFont="1" applyFill="1" applyBorder="1" applyAlignment="1">
      <alignment horizontal="center" vertical="top"/>
    </xf>
    <xf numFmtId="0" fontId="16" fillId="7" borderId="0" xfId="3" applyFont="1" applyFill="1" applyBorder="1" applyAlignment="1">
      <alignment horizontal="left" vertical="top" wrapText="1" indent="22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1552575</xdr:colOff>
          <xdr:row>42</xdr:row>
          <xdr:rowOff>9525</xdr:rowOff>
        </xdr:from>
        <xdr:to>
          <xdr:col>2</xdr:col>
          <xdr:colOff>1635918</xdr:colOff>
          <xdr:row>44</xdr:row>
          <xdr:rowOff>9525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L$52:$P$53" spid="_x0000_s20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52575" y="9665494"/>
              <a:ext cx="7393781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1107282</xdr:colOff>
      <xdr:row>1</xdr:row>
      <xdr:rowOff>47626</xdr:rowOff>
    </xdr:from>
    <xdr:to>
      <xdr:col>0</xdr:col>
      <xdr:colOff>2678907</xdr:colOff>
      <xdr:row>5</xdr:row>
      <xdr:rowOff>47626</xdr:rowOff>
    </xdr:to>
    <xdr:pic>
      <xdr:nvPicPr>
        <xdr:cNvPr id="4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07282" y="250032"/>
          <a:ext cx="1571625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</xdr:row>
      <xdr:rowOff>19050</xdr:rowOff>
    </xdr:from>
    <xdr:to>
      <xdr:col>1</xdr:col>
      <xdr:colOff>1631871</xdr:colOff>
      <xdr:row>5</xdr:row>
      <xdr:rowOff>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085850" y="209550"/>
          <a:ext cx="90797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0</xdr:rowOff>
    </xdr:from>
    <xdr:to>
      <xdr:col>1</xdr:col>
      <xdr:colOff>1498521</xdr:colOff>
      <xdr:row>4</xdr:row>
      <xdr:rowOff>133350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352550" y="190500"/>
          <a:ext cx="90797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</xdr:row>
      <xdr:rowOff>9525</xdr:rowOff>
    </xdr:from>
    <xdr:to>
      <xdr:col>1</xdr:col>
      <xdr:colOff>1412796</xdr:colOff>
      <xdr:row>4</xdr:row>
      <xdr:rowOff>142875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200150" y="200025"/>
          <a:ext cx="90797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180975</xdr:rowOff>
    </xdr:from>
    <xdr:to>
      <xdr:col>3</xdr:col>
      <xdr:colOff>98346</xdr:colOff>
      <xdr:row>4</xdr:row>
      <xdr:rowOff>123825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14425" y="180975"/>
          <a:ext cx="90797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9525</xdr:rowOff>
    </xdr:from>
    <xdr:to>
      <xdr:col>1</xdr:col>
      <xdr:colOff>831771</xdr:colOff>
      <xdr:row>4</xdr:row>
      <xdr:rowOff>142875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685800" y="200025"/>
          <a:ext cx="90797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66675</xdr:rowOff>
    </xdr:from>
    <xdr:to>
      <xdr:col>0</xdr:col>
      <xdr:colOff>1600200</xdr:colOff>
      <xdr:row>5</xdr:row>
      <xdr:rowOff>66675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314325" y="257175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161925</xdr:rowOff>
    </xdr:from>
    <xdr:to>
      <xdr:col>0</xdr:col>
      <xdr:colOff>1295400</xdr:colOff>
      <xdr:row>4</xdr:row>
      <xdr:rowOff>161925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61925" y="161925"/>
          <a:ext cx="11334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56</xdr:row>
      <xdr:rowOff>19050</xdr:rowOff>
    </xdr:from>
    <xdr:to>
      <xdr:col>0</xdr:col>
      <xdr:colOff>2028825</xdr:colOff>
      <xdr:row>61</xdr:row>
      <xdr:rowOff>9525</xdr:rowOff>
    </xdr:to>
    <xdr:pic>
      <xdr:nvPicPr>
        <xdr:cNvPr id="7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752475" y="8982075"/>
          <a:ext cx="12763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647701</xdr:colOff>
      <xdr:row>1</xdr:row>
      <xdr:rowOff>85725</xdr:rowOff>
    </xdr:from>
    <xdr:to>
      <xdr:col>0</xdr:col>
      <xdr:colOff>1924051</xdr:colOff>
      <xdr:row>5</xdr:row>
      <xdr:rowOff>85725</xdr:rowOff>
    </xdr:to>
    <xdr:pic>
      <xdr:nvPicPr>
        <xdr:cNvPr id="8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647701" y="247650"/>
          <a:ext cx="12763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104775</xdr:rowOff>
    </xdr:from>
    <xdr:to>
      <xdr:col>0</xdr:col>
      <xdr:colOff>1266826</xdr:colOff>
      <xdr:row>5</xdr:row>
      <xdr:rowOff>104775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219076" y="295275"/>
          <a:ext cx="1047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95250</xdr:rowOff>
    </xdr:from>
    <xdr:to>
      <xdr:col>1</xdr:col>
      <xdr:colOff>857250</xdr:colOff>
      <xdr:row>5</xdr:row>
      <xdr:rowOff>95250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666750" y="285750"/>
          <a:ext cx="952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133350</xdr:rowOff>
    </xdr:from>
    <xdr:to>
      <xdr:col>0</xdr:col>
      <xdr:colOff>1381125</xdr:colOff>
      <xdr:row>4</xdr:row>
      <xdr:rowOff>133350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209550" y="133350"/>
          <a:ext cx="11715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701754</xdr:colOff>
      <xdr:row>1</xdr:row>
      <xdr:rowOff>38100</xdr:rowOff>
    </xdr:from>
    <xdr:to>
      <xdr:col>1</xdr:col>
      <xdr:colOff>1609725</xdr:colOff>
      <xdr:row>5</xdr:row>
      <xdr:rowOff>19050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997029" y="228600"/>
          <a:ext cx="90797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9525</xdr:rowOff>
    </xdr:from>
    <xdr:to>
      <xdr:col>1</xdr:col>
      <xdr:colOff>1193721</xdr:colOff>
      <xdr:row>4</xdr:row>
      <xdr:rowOff>142875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057275" y="200025"/>
          <a:ext cx="90797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80" zoomScaleNormal="80" workbookViewId="0">
      <selection activeCell="A10" sqref="A10"/>
    </sheetView>
  </sheetViews>
  <sheetFormatPr baseColWidth="10" defaultRowHeight="15" x14ac:dyDescent="0.25"/>
  <cols>
    <col min="1" max="1" width="87.5703125" customWidth="1"/>
    <col min="2" max="2" width="22.140625" customWidth="1"/>
    <col min="3" max="3" width="30.5703125" customWidth="1"/>
    <col min="4" max="4" width="27.140625" customWidth="1"/>
    <col min="5" max="5" width="27.42578125" customWidth="1"/>
    <col min="6" max="6" width="21.140625" customWidth="1"/>
    <col min="7" max="7" width="15.28515625" style="93" bestFit="1" customWidth="1"/>
    <col min="8" max="9" width="11.42578125" style="93"/>
    <col min="12" max="12" width="29.85546875" customWidth="1"/>
    <col min="13" max="13" width="3.7109375" customWidth="1"/>
    <col min="14" max="14" width="39.28515625" customWidth="1"/>
    <col min="15" max="15" width="3.7109375" customWidth="1"/>
    <col min="16" max="16" width="34.28515625" customWidth="1"/>
  </cols>
  <sheetData>
    <row r="1" spans="1:6" ht="15.75" x14ac:dyDescent="0.25">
      <c r="A1" s="117" t="s">
        <v>360</v>
      </c>
      <c r="B1" s="117"/>
      <c r="C1" s="117"/>
      <c r="D1" s="117"/>
      <c r="E1" s="117"/>
      <c r="F1" s="117"/>
    </row>
    <row r="2" spans="1:6" ht="15.75" x14ac:dyDescent="0.25">
      <c r="A2" s="118" t="s">
        <v>136</v>
      </c>
      <c r="B2" s="118"/>
      <c r="C2" s="118"/>
      <c r="D2" s="118"/>
      <c r="E2" s="118"/>
      <c r="F2" s="118"/>
    </row>
    <row r="3" spans="1:6" ht="15.75" x14ac:dyDescent="0.25">
      <c r="A3" s="118" t="s">
        <v>137</v>
      </c>
      <c r="B3" s="118"/>
      <c r="C3" s="118"/>
      <c r="D3" s="118"/>
      <c r="E3" s="118"/>
      <c r="F3" s="118"/>
    </row>
    <row r="4" spans="1:6" ht="10.5" customHeight="1" x14ac:dyDescent="0.25">
      <c r="A4" s="94"/>
      <c r="B4" s="94"/>
      <c r="C4" s="94"/>
      <c r="D4" s="94"/>
      <c r="E4" s="94"/>
      <c r="F4" s="94"/>
    </row>
    <row r="5" spans="1:6" ht="15.75" x14ac:dyDescent="0.25">
      <c r="A5" s="117" t="s">
        <v>361</v>
      </c>
      <c r="B5" s="117"/>
      <c r="C5" s="117"/>
      <c r="D5" s="117"/>
      <c r="E5" s="117"/>
      <c r="F5" s="117"/>
    </row>
    <row r="6" spans="1:6" ht="15.75" x14ac:dyDescent="0.25">
      <c r="A6" s="119" t="s">
        <v>362</v>
      </c>
      <c r="B6" s="119"/>
      <c r="C6" s="119"/>
      <c r="D6" s="119"/>
      <c r="E6" s="119"/>
      <c r="F6" s="95"/>
    </row>
    <row r="7" spans="1:6" ht="15.75" x14ac:dyDescent="0.25">
      <c r="A7" s="116" t="s">
        <v>140</v>
      </c>
      <c r="B7" s="116"/>
      <c r="C7" s="116"/>
      <c r="D7" s="116"/>
      <c r="E7" s="116"/>
      <c r="F7" s="116"/>
    </row>
    <row r="8" spans="1:6" ht="6.75" customHeight="1" x14ac:dyDescent="0.25">
      <c r="A8" s="96"/>
      <c r="B8" s="96"/>
      <c r="C8" s="96"/>
      <c r="D8" s="96"/>
      <c r="E8" s="96"/>
      <c r="F8" s="96"/>
    </row>
    <row r="9" spans="1:6" ht="3.75" customHeight="1" x14ac:dyDescent="0.25"/>
    <row r="10" spans="1:6" ht="58.5" customHeight="1" x14ac:dyDescent="0.25">
      <c r="A10" s="97" t="s">
        <v>37</v>
      </c>
      <c r="B10" s="98" t="s">
        <v>363</v>
      </c>
      <c r="C10" s="98" t="s">
        <v>364</v>
      </c>
      <c r="D10" s="98" t="s">
        <v>365</v>
      </c>
      <c r="E10" s="98" t="s">
        <v>366</v>
      </c>
      <c r="F10" s="97" t="s">
        <v>367</v>
      </c>
    </row>
    <row r="11" spans="1:6" ht="29.25" customHeight="1" x14ac:dyDescent="0.25">
      <c r="A11" s="99" t="s">
        <v>368</v>
      </c>
      <c r="B11" s="100">
        <v>801270320.75</v>
      </c>
      <c r="C11" s="100">
        <v>0</v>
      </c>
      <c r="D11" s="100">
        <v>0</v>
      </c>
      <c r="E11" s="100">
        <v>0</v>
      </c>
      <c r="F11" s="100">
        <v>801270320.75</v>
      </c>
    </row>
    <row r="12" spans="1:6" ht="18.75" customHeight="1" x14ac:dyDescent="0.25">
      <c r="A12" s="2" t="s">
        <v>288</v>
      </c>
      <c r="B12" s="100">
        <v>1160792.51</v>
      </c>
      <c r="C12" s="100">
        <v>0</v>
      </c>
      <c r="D12" s="100">
        <v>0</v>
      </c>
      <c r="E12" s="100">
        <v>0</v>
      </c>
      <c r="F12" s="100">
        <v>1160792.51</v>
      </c>
    </row>
    <row r="13" spans="1:6" ht="18.75" customHeight="1" x14ac:dyDescent="0.25">
      <c r="A13" s="2" t="s">
        <v>289</v>
      </c>
      <c r="B13" s="100">
        <v>800109528.24000001</v>
      </c>
      <c r="C13" s="100">
        <v>0</v>
      </c>
      <c r="D13" s="100">
        <v>0</v>
      </c>
      <c r="E13" s="100">
        <v>0</v>
      </c>
      <c r="F13" s="100">
        <v>800109528.24000001</v>
      </c>
    </row>
    <row r="14" spans="1:6" ht="18.75" customHeight="1" x14ac:dyDescent="0.25">
      <c r="A14" s="2" t="s">
        <v>369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</row>
    <row r="15" spans="1:6" ht="18.75" customHeight="1" x14ac:dyDescent="0.25">
      <c r="A15" s="99" t="s">
        <v>370</v>
      </c>
      <c r="B15" s="100">
        <v>0</v>
      </c>
      <c r="C15" s="101">
        <v>1557210346.77</v>
      </c>
      <c r="D15" s="100">
        <v>248572527.15000001</v>
      </c>
      <c r="E15" s="100">
        <v>0</v>
      </c>
      <c r="F15" s="100">
        <v>1805782873.9200001</v>
      </c>
    </row>
    <row r="16" spans="1:6" ht="18.75" customHeight="1" x14ac:dyDescent="0.25">
      <c r="A16" s="2" t="s">
        <v>292</v>
      </c>
      <c r="B16" s="100">
        <v>0</v>
      </c>
      <c r="C16" s="101">
        <v>0</v>
      </c>
      <c r="D16" s="100">
        <v>248572527.15000001</v>
      </c>
      <c r="E16" s="100">
        <v>0</v>
      </c>
      <c r="F16" s="100">
        <v>248572527.15000001</v>
      </c>
    </row>
    <row r="17" spans="1:6" ht="18.75" customHeight="1" x14ac:dyDescent="0.25">
      <c r="A17" s="2" t="s">
        <v>293</v>
      </c>
      <c r="B17" s="100">
        <v>0</v>
      </c>
      <c r="C17" s="101">
        <v>1554223034.0699999</v>
      </c>
      <c r="D17" s="100">
        <v>0</v>
      </c>
      <c r="E17" s="100">
        <v>0</v>
      </c>
      <c r="F17" s="100">
        <v>1554223034.0699999</v>
      </c>
    </row>
    <row r="18" spans="1:6" ht="18.75" customHeight="1" x14ac:dyDescent="0.25">
      <c r="A18" s="2" t="s">
        <v>294</v>
      </c>
      <c r="B18" s="100">
        <v>0</v>
      </c>
      <c r="C18" s="101">
        <v>2987312.7</v>
      </c>
      <c r="D18" s="100">
        <v>0</v>
      </c>
      <c r="E18" s="100">
        <v>0</v>
      </c>
      <c r="F18" s="100">
        <v>2987312.7</v>
      </c>
    </row>
    <row r="19" spans="1:6" ht="18.75" customHeight="1" x14ac:dyDescent="0.25">
      <c r="A19" s="2" t="s">
        <v>295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</row>
    <row r="20" spans="1:6" ht="18.75" customHeight="1" x14ac:dyDescent="0.25">
      <c r="A20" s="2" t="s">
        <v>296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</row>
    <row r="21" spans="1:6" ht="18.75" customHeight="1" x14ac:dyDescent="0.25">
      <c r="A21" s="99" t="s">
        <v>371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</row>
    <row r="22" spans="1:6" ht="18.75" customHeight="1" x14ac:dyDescent="0.25">
      <c r="A22" s="2" t="s">
        <v>372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</row>
    <row r="23" spans="1:6" ht="18.75" customHeight="1" x14ac:dyDescent="0.25">
      <c r="A23" s="2" t="s">
        <v>373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</row>
    <row r="24" spans="1:6" ht="18.75" customHeight="1" x14ac:dyDescent="0.25">
      <c r="A24" s="99" t="s">
        <v>374</v>
      </c>
      <c r="B24" s="100">
        <v>801270320.75</v>
      </c>
      <c r="C24" s="100">
        <v>1557210346.77</v>
      </c>
      <c r="D24" s="100">
        <v>248572527.15000001</v>
      </c>
      <c r="E24" s="100">
        <v>0</v>
      </c>
      <c r="F24" s="100">
        <v>2607053194.6700001</v>
      </c>
    </row>
    <row r="25" spans="1:6" ht="18.75" customHeight="1" x14ac:dyDescent="0.25">
      <c r="A25" s="2" t="s">
        <v>375</v>
      </c>
      <c r="B25" s="100">
        <v>62390649.909999996</v>
      </c>
      <c r="C25" s="100">
        <v>0</v>
      </c>
      <c r="D25" s="100">
        <v>0</v>
      </c>
      <c r="E25" s="100">
        <v>0</v>
      </c>
      <c r="F25" s="100">
        <v>62390649.909999996</v>
      </c>
    </row>
    <row r="26" spans="1:6" ht="18.75" customHeight="1" x14ac:dyDescent="0.25">
      <c r="A26" s="2" t="s">
        <v>288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</row>
    <row r="27" spans="1:6" ht="18.75" customHeight="1" x14ac:dyDescent="0.25">
      <c r="A27" s="2" t="s">
        <v>289</v>
      </c>
      <c r="B27" s="100">
        <v>62390649.909999996</v>
      </c>
      <c r="C27" s="100">
        <v>0</v>
      </c>
      <c r="D27" s="100">
        <v>0</v>
      </c>
      <c r="E27" s="100">
        <v>0</v>
      </c>
      <c r="F27" s="100">
        <v>62390649.909999996</v>
      </c>
    </row>
    <row r="28" spans="1:6" ht="18.75" customHeight="1" x14ac:dyDescent="0.25">
      <c r="A28" s="2" t="s">
        <v>376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</row>
    <row r="29" spans="1:6" ht="18.75" customHeight="1" x14ac:dyDescent="0.25">
      <c r="A29" s="2" t="s">
        <v>377</v>
      </c>
      <c r="B29" s="100">
        <v>0</v>
      </c>
      <c r="C29" s="100">
        <v>0</v>
      </c>
      <c r="D29" s="100">
        <v>0</v>
      </c>
      <c r="E29" s="100">
        <v>0</v>
      </c>
      <c r="F29" s="100">
        <v>-270419487.38</v>
      </c>
    </row>
    <row r="30" spans="1:6" ht="18.75" customHeight="1" x14ac:dyDescent="0.25">
      <c r="A30" s="2" t="s">
        <v>292</v>
      </c>
      <c r="B30" s="100">
        <v>0</v>
      </c>
      <c r="C30" s="100">
        <v>0</v>
      </c>
      <c r="D30" s="100">
        <v>133023171.55</v>
      </c>
      <c r="E30" s="100">
        <v>0</v>
      </c>
      <c r="F30" s="100">
        <v>133023171.55</v>
      </c>
    </row>
    <row r="31" spans="1:6" ht="18.75" customHeight="1" x14ac:dyDescent="0.25">
      <c r="A31" s="2" t="s">
        <v>293</v>
      </c>
      <c r="B31" s="100">
        <v>0</v>
      </c>
      <c r="C31" s="100">
        <v>-21846960.23</v>
      </c>
      <c r="D31" s="100">
        <v>-248572527.15000001</v>
      </c>
      <c r="E31" s="100">
        <v>0</v>
      </c>
      <c r="F31" s="100">
        <v>-270419487.38</v>
      </c>
    </row>
    <row r="32" spans="1:6" ht="18.75" customHeight="1" x14ac:dyDescent="0.25">
      <c r="A32" s="2" t="s">
        <v>294</v>
      </c>
      <c r="B32" s="100">
        <v>0</v>
      </c>
      <c r="C32" s="100">
        <v>0</v>
      </c>
      <c r="D32" s="100"/>
      <c r="E32" s="100">
        <v>0</v>
      </c>
      <c r="F32" s="100">
        <v>0</v>
      </c>
    </row>
    <row r="33" spans="1:6" ht="18.75" customHeight="1" x14ac:dyDescent="0.25">
      <c r="A33" s="2" t="s">
        <v>295</v>
      </c>
      <c r="B33" s="100">
        <v>0</v>
      </c>
      <c r="C33" s="100">
        <v>0</v>
      </c>
      <c r="D33" s="100">
        <v>0</v>
      </c>
      <c r="E33" s="100">
        <v>0</v>
      </c>
      <c r="F33" s="100">
        <v>0</v>
      </c>
    </row>
    <row r="34" spans="1:6" ht="18.75" customHeight="1" x14ac:dyDescent="0.25">
      <c r="A34" s="2" t="s">
        <v>296</v>
      </c>
      <c r="B34" s="100"/>
      <c r="C34" s="100"/>
      <c r="D34" s="100"/>
      <c r="E34" s="100"/>
      <c r="F34" s="100"/>
    </row>
    <row r="35" spans="1:6" ht="18.75" customHeight="1" x14ac:dyDescent="0.25">
      <c r="A35" s="2" t="s">
        <v>378</v>
      </c>
      <c r="B35" s="100">
        <v>0</v>
      </c>
      <c r="C35" s="100">
        <v>0</v>
      </c>
      <c r="D35" s="100">
        <v>0</v>
      </c>
      <c r="E35" s="100">
        <v>0</v>
      </c>
      <c r="F35" s="100">
        <v>0</v>
      </c>
    </row>
    <row r="36" spans="1:6" ht="18.75" customHeight="1" x14ac:dyDescent="0.25">
      <c r="A36" s="2" t="s">
        <v>299</v>
      </c>
      <c r="B36" s="100"/>
      <c r="C36" s="100"/>
      <c r="D36" s="100"/>
      <c r="E36" s="100"/>
      <c r="F36" s="100"/>
    </row>
    <row r="37" spans="1:6" ht="18.75" customHeight="1" x14ac:dyDescent="0.25">
      <c r="A37" s="2" t="s">
        <v>373</v>
      </c>
      <c r="B37" s="100"/>
      <c r="C37" s="100"/>
      <c r="D37" s="100"/>
      <c r="E37" s="100"/>
      <c r="F37" s="100"/>
    </row>
    <row r="38" spans="1:6" ht="18.75" customHeight="1" x14ac:dyDescent="0.25">
      <c r="A38" s="2" t="s">
        <v>379</v>
      </c>
      <c r="B38" s="100">
        <v>863660970.65999997</v>
      </c>
      <c r="C38" s="100">
        <v>1535363386.54</v>
      </c>
      <c r="D38" s="100">
        <v>133023171.55</v>
      </c>
      <c r="E38" s="100">
        <v>0</v>
      </c>
      <c r="F38" s="100">
        <v>2532047528.75</v>
      </c>
    </row>
    <row r="39" spans="1:6" ht="12.75" customHeight="1" x14ac:dyDescent="0.25">
      <c r="A39" s="2"/>
      <c r="B39" s="56"/>
      <c r="C39" s="56"/>
      <c r="D39" s="56"/>
      <c r="E39" s="56"/>
      <c r="F39" s="56"/>
    </row>
    <row r="40" spans="1:6" ht="7.5" customHeight="1" x14ac:dyDescent="0.25">
      <c r="A40" s="102"/>
      <c r="B40" s="103"/>
      <c r="C40" s="103"/>
      <c r="D40" s="103"/>
      <c r="E40" s="103"/>
      <c r="F40" s="103"/>
    </row>
    <row r="46" spans="1:6" ht="53.25" customHeight="1" x14ac:dyDescent="0.25">
      <c r="A46" t="s">
        <v>195</v>
      </c>
      <c r="F46" s="104" t="s">
        <v>380</v>
      </c>
    </row>
    <row r="49" spans="3:18" x14ac:dyDescent="0.25">
      <c r="K49" s="105"/>
      <c r="L49" s="105"/>
      <c r="M49" s="105"/>
      <c r="N49" s="105"/>
      <c r="O49" s="105"/>
      <c r="P49" s="105"/>
      <c r="Q49" s="105"/>
      <c r="R49" s="105"/>
    </row>
    <row r="50" spans="3:18" x14ac:dyDescent="0.25">
      <c r="K50" s="105"/>
      <c r="L50" s="105"/>
      <c r="M50" s="105"/>
      <c r="N50" s="105"/>
      <c r="O50" s="105"/>
      <c r="P50" s="105"/>
      <c r="Q50" s="105"/>
      <c r="R50" s="105"/>
    </row>
    <row r="51" spans="3:18" x14ac:dyDescent="0.25">
      <c r="K51" s="105"/>
      <c r="L51" s="105"/>
      <c r="M51" s="105"/>
      <c r="N51" s="105"/>
      <c r="O51" s="105"/>
      <c r="P51" s="105"/>
      <c r="Q51" s="105"/>
      <c r="R51" s="105"/>
    </row>
    <row r="52" spans="3:18" x14ac:dyDescent="0.25">
      <c r="C52" s="56"/>
      <c r="K52" s="105"/>
      <c r="L52" s="106"/>
      <c r="M52" s="107"/>
      <c r="N52" s="106"/>
      <c r="O52" s="107"/>
      <c r="P52" s="106"/>
      <c r="Q52" s="105"/>
      <c r="R52" s="105"/>
    </row>
    <row r="53" spans="3:18" x14ac:dyDescent="0.25">
      <c r="K53" s="105"/>
      <c r="L53" s="108" t="s">
        <v>381</v>
      </c>
      <c r="M53" s="108"/>
      <c r="N53" s="108" t="s">
        <v>382</v>
      </c>
      <c r="O53" s="108"/>
      <c r="P53" s="108" t="s">
        <v>383</v>
      </c>
      <c r="Q53" s="105"/>
      <c r="R53" s="105"/>
    </row>
    <row r="54" spans="3:18" x14ac:dyDescent="0.25">
      <c r="K54" s="105"/>
      <c r="L54" s="105"/>
      <c r="M54" s="105"/>
      <c r="N54" s="105"/>
      <c r="O54" s="105"/>
      <c r="P54" s="105"/>
      <c r="Q54" s="105"/>
      <c r="R54" s="105"/>
    </row>
    <row r="55" spans="3:18" x14ac:dyDescent="0.25">
      <c r="K55" s="105"/>
      <c r="L55" s="105"/>
      <c r="M55" s="105"/>
      <c r="N55" s="105"/>
      <c r="O55" s="105"/>
      <c r="P55" s="105"/>
      <c r="Q55" s="105"/>
      <c r="R55" s="105"/>
    </row>
    <row r="56" spans="3:18" x14ac:dyDescent="0.25">
      <c r="K56" s="105"/>
      <c r="L56" s="105"/>
      <c r="M56" s="105"/>
      <c r="N56" s="105"/>
      <c r="O56" s="105"/>
      <c r="P56" s="105"/>
      <c r="Q56" s="105"/>
      <c r="R56" s="105"/>
    </row>
    <row r="57" spans="3:18" x14ac:dyDescent="0.25">
      <c r="K57" s="105"/>
      <c r="L57" s="105"/>
      <c r="M57" s="105"/>
      <c r="N57" s="105"/>
      <c r="O57" s="105"/>
      <c r="P57" s="105"/>
      <c r="Q57" s="105"/>
      <c r="R57" s="105"/>
    </row>
    <row r="58" spans="3:18" x14ac:dyDescent="0.25">
      <c r="K58" s="105"/>
      <c r="L58" s="105"/>
      <c r="M58" s="105"/>
      <c r="N58" s="105"/>
      <c r="O58" s="105"/>
      <c r="P58" s="105"/>
      <c r="Q58" s="105"/>
      <c r="R58" s="105"/>
    </row>
    <row r="59" spans="3:18" x14ac:dyDescent="0.25">
      <c r="K59" s="105"/>
      <c r="L59" s="105"/>
      <c r="M59" s="105"/>
      <c r="N59" s="105"/>
      <c r="O59" s="105"/>
      <c r="P59" s="105"/>
      <c r="Q59" s="105"/>
      <c r="R59" s="105"/>
    </row>
    <row r="60" spans="3:18" x14ac:dyDescent="0.25">
      <c r="K60" s="105"/>
      <c r="L60" s="105"/>
      <c r="M60" s="105"/>
      <c r="N60" s="105"/>
      <c r="O60" s="105"/>
      <c r="P60" s="105"/>
      <c r="Q60" s="105"/>
      <c r="R60" s="105"/>
    </row>
  </sheetData>
  <mergeCells count="6">
    <mergeCell ref="A7:F7"/>
    <mergeCell ref="A1:F1"/>
    <mergeCell ref="A2:F2"/>
    <mergeCell ref="A3:F3"/>
    <mergeCell ref="A5:F5"/>
    <mergeCell ref="A6:E6"/>
  </mergeCells>
  <pageMargins left="0.70866141732283472" right="0.70866141732283472" top="0.74803149606299213" bottom="0" header="0.31496062992125984" footer="0.31496062992125984"/>
  <pageSetup scale="56" fitToHeight="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K29"/>
  <sheetViews>
    <sheetView showGridLines="0" view="pageBreakPreview" zoomScaleNormal="100" zoomScaleSheetLayoutView="100" workbookViewId="0">
      <selection activeCell="B11" sqref="B11"/>
    </sheetView>
  </sheetViews>
  <sheetFormatPr baseColWidth="10" defaultRowHeight="15" x14ac:dyDescent="0.25"/>
  <cols>
    <col min="1" max="1" width="5.42578125" customWidth="1"/>
    <col min="2" max="2" width="40.7109375" style="2" bestFit="1" customWidth="1"/>
    <col min="3" max="3" width="14.85546875" bestFit="1" customWidth="1"/>
    <col min="4" max="5" width="15.42578125" customWidth="1"/>
    <col min="6" max="7" width="16.28515625" customWidth="1"/>
    <col min="8" max="9" width="14" hidden="1" customWidth="1"/>
    <col min="10" max="10" width="14.85546875" customWidth="1"/>
    <col min="11" max="11" width="15.28515625" customWidth="1"/>
    <col min="12" max="12" width="14.140625" bestFit="1" customWidth="1"/>
  </cols>
  <sheetData>
    <row r="2" spans="1:37" s="22" customFormat="1" ht="12" customHeight="1" x14ac:dyDescent="0.3">
      <c r="A2" s="127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2" customFormat="1" ht="12" customHeight="1" x14ac:dyDescent="0.3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7" s="22" customFormat="1" ht="12" customHeight="1" x14ac:dyDescent="0.3">
      <c r="A4" s="130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7" s="22" customFormat="1" ht="12" customHeight="1" x14ac:dyDescent="0.3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2" customHeight="1" x14ac:dyDescent="0.25">
      <c r="A6" s="29"/>
      <c r="C6" s="28"/>
      <c r="H6" s="27"/>
      <c r="I6" s="27"/>
    </row>
    <row r="7" spans="1:37" ht="35.25" customHeight="1" x14ac:dyDescent="0.25">
      <c r="A7" s="137" t="s">
        <v>37</v>
      </c>
      <c r="B7" s="137"/>
      <c r="C7" s="18" t="s">
        <v>31</v>
      </c>
      <c r="D7" s="18" t="s">
        <v>30</v>
      </c>
      <c r="E7" s="18" t="s">
        <v>29</v>
      </c>
      <c r="F7" s="18" t="s">
        <v>28</v>
      </c>
      <c r="G7" s="18" t="s">
        <v>27</v>
      </c>
      <c r="H7" s="18" t="s">
        <v>27</v>
      </c>
      <c r="I7" s="18" t="s">
        <v>26</v>
      </c>
      <c r="J7" s="18" t="s">
        <v>25</v>
      </c>
      <c r="K7" s="18" t="s">
        <v>24</v>
      </c>
    </row>
    <row r="8" spans="1:37" ht="18" customHeight="1" x14ac:dyDescent="0.25">
      <c r="A8" s="32">
        <v>1</v>
      </c>
      <c r="B8" s="32" t="s">
        <v>129</v>
      </c>
      <c r="C8" s="30">
        <f t="shared" ref="C8:K8" si="0">SUM(C9:C13)</f>
        <v>628076898.47000003</v>
      </c>
      <c r="D8" s="30">
        <f t="shared" si="0"/>
        <v>126322732.45999999</v>
      </c>
      <c r="E8" s="30">
        <f t="shared" si="0"/>
        <v>62485575.660000026</v>
      </c>
      <c r="F8" s="30">
        <f t="shared" si="0"/>
        <v>816885206.58999991</v>
      </c>
      <c r="G8" s="30">
        <f t="shared" si="0"/>
        <v>802855924.24999976</v>
      </c>
      <c r="H8" s="30">
        <f t="shared" si="0"/>
        <v>44600356.640000008</v>
      </c>
      <c r="I8" s="30">
        <f t="shared" si="0"/>
        <v>0</v>
      </c>
      <c r="J8" s="30">
        <f t="shared" si="0"/>
        <v>758255567.60999966</v>
      </c>
      <c r="K8" s="30">
        <f t="shared" si="0"/>
        <v>14029282.340000108</v>
      </c>
    </row>
    <row r="9" spans="1:37" ht="18" customHeight="1" x14ac:dyDescent="0.3">
      <c r="A9" s="26">
        <v>11</v>
      </c>
      <c r="B9" s="54" t="s">
        <v>53</v>
      </c>
      <c r="C9" s="11">
        <v>25304498.500000004</v>
      </c>
      <c r="D9" s="47">
        <v>63761.61</v>
      </c>
      <c r="E9" s="47">
        <v>1199611.879999999</v>
      </c>
      <c r="F9" s="11">
        <f>C9+D9+E9</f>
        <v>26567871.990000002</v>
      </c>
      <c r="G9" s="11">
        <f>H9+I9+J9</f>
        <v>26567871.989999998</v>
      </c>
      <c r="H9" s="47">
        <v>607037.54</v>
      </c>
      <c r="I9" s="47">
        <v>0</v>
      </c>
      <c r="J9" s="47">
        <v>25960834.449999999</v>
      </c>
      <c r="K9" s="11">
        <f>F9-G9</f>
        <v>0</v>
      </c>
    </row>
    <row r="10" spans="1:37" ht="18" customHeight="1" x14ac:dyDescent="0.3">
      <c r="A10" s="26">
        <v>13</v>
      </c>
      <c r="B10" s="54" t="s">
        <v>52</v>
      </c>
      <c r="C10" s="11">
        <v>99791458.560000002</v>
      </c>
      <c r="D10" s="47">
        <v>6430959.1000000006</v>
      </c>
      <c r="E10" s="47">
        <v>26177122.59</v>
      </c>
      <c r="F10" s="11">
        <f>C10+D10+E10</f>
        <v>132399540.25</v>
      </c>
      <c r="G10" s="11">
        <f>H10+I10+J10</f>
        <v>131899540.24999993</v>
      </c>
      <c r="H10" s="47">
        <v>2865118.58</v>
      </c>
      <c r="I10" s="47">
        <v>0</v>
      </c>
      <c r="J10" s="47">
        <v>129034421.66999993</v>
      </c>
      <c r="K10" s="11">
        <f>F10-G10</f>
        <v>500000.00000007451</v>
      </c>
    </row>
    <row r="11" spans="1:37" ht="18" customHeight="1" x14ac:dyDescent="0.3">
      <c r="A11" s="26">
        <v>15</v>
      </c>
      <c r="B11" s="54" t="s">
        <v>51</v>
      </c>
      <c r="C11" s="11">
        <v>55514561.149999999</v>
      </c>
      <c r="D11" s="47">
        <v>19117851.260000002</v>
      </c>
      <c r="E11" s="47">
        <v>15917018.239999995</v>
      </c>
      <c r="F11" s="11">
        <f>C11+D11+E11</f>
        <v>90549430.649999991</v>
      </c>
      <c r="G11" s="11">
        <f>H11+I11+J11</f>
        <v>90549430.649999961</v>
      </c>
      <c r="H11" s="47">
        <v>9181411.2400000002</v>
      </c>
      <c r="I11" s="47">
        <v>0</v>
      </c>
      <c r="J11" s="47">
        <v>81368019.409999967</v>
      </c>
      <c r="K11" s="11">
        <f>F11-G11</f>
        <v>0</v>
      </c>
    </row>
    <row r="12" spans="1:37" ht="18" customHeight="1" x14ac:dyDescent="0.3">
      <c r="A12" s="26">
        <v>17</v>
      </c>
      <c r="B12" s="54" t="s">
        <v>50</v>
      </c>
      <c r="C12" s="11">
        <v>301052238.63999999</v>
      </c>
      <c r="D12" s="47">
        <v>84343388.959999993</v>
      </c>
      <c r="E12" s="47">
        <v>-13118395.809999978</v>
      </c>
      <c r="F12" s="11">
        <f>C12+D12+E12</f>
        <v>372277231.78999996</v>
      </c>
      <c r="G12" s="11">
        <f>H12+I12+J12</f>
        <v>358747949.44999993</v>
      </c>
      <c r="H12" s="47">
        <v>22757770.210000008</v>
      </c>
      <c r="I12" s="47">
        <v>0</v>
      </c>
      <c r="J12" s="47">
        <v>335990179.23999989</v>
      </c>
      <c r="K12" s="11">
        <f>F12-G12</f>
        <v>13529282.340000033</v>
      </c>
    </row>
    <row r="13" spans="1:37" ht="18" customHeight="1" x14ac:dyDescent="0.3">
      <c r="A13" s="26">
        <v>18</v>
      </c>
      <c r="B13" s="54" t="s">
        <v>6</v>
      </c>
      <c r="C13" s="11">
        <v>146414141.61999997</v>
      </c>
      <c r="D13" s="47">
        <v>16366771.530000003</v>
      </c>
      <c r="E13" s="47">
        <v>32310218.760000009</v>
      </c>
      <c r="F13" s="11">
        <f>C13+D13+E13</f>
        <v>195091131.91</v>
      </c>
      <c r="G13" s="11">
        <f>H13+I13+J13</f>
        <v>195091131.90999991</v>
      </c>
      <c r="H13" s="47">
        <v>9189019.0699999984</v>
      </c>
      <c r="I13" s="47">
        <v>0</v>
      </c>
      <c r="J13" s="47">
        <v>185902112.83999991</v>
      </c>
      <c r="K13" s="11">
        <f>F13-G13</f>
        <v>0</v>
      </c>
    </row>
    <row r="14" spans="1:37" ht="18" customHeight="1" x14ac:dyDescent="0.25">
      <c r="A14" s="32">
        <v>2</v>
      </c>
      <c r="B14" s="32" t="s">
        <v>130</v>
      </c>
      <c r="C14" s="30">
        <f t="shared" ref="C14:K14" si="1">SUM(C15:C20)</f>
        <v>552732868.08999979</v>
      </c>
      <c r="D14" s="30">
        <f t="shared" si="1"/>
        <v>471070839.65999997</v>
      </c>
      <c r="E14" s="30">
        <f t="shared" si="1"/>
        <v>-64883712.109999947</v>
      </c>
      <c r="F14" s="30">
        <f t="shared" si="1"/>
        <v>958919995.6400001</v>
      </c>
      <c r="G14" s="30">
        <f t="shared" si="1"/>
        <v>732621537.89000022</v>
      </c>
      <c r="H14" s="30">
        <f t="shared" si="1"/>
        <v>18208416.129999999</v>
      </c>
      <c r="I14" s="30">
        <f t="shared" si="1"/>
        <v>0</v>
      </c>
      <c r="J14" s="30">
        <f t="shared" si="1"/>
        <v>714413121.76000035</v>
      </c>
      <c r="K14" s="30">
        <f t="shared" si="1"/>
        <v>226298457.74999976</v>
      </c>
    </row>
    <row r="15" spans="1:37" ht="18" customHeight="1" x14ac:dyDescent="0.3">
      <c r="A15" s="26">
        <v>21</v>
      </c>
      <c r="B15" s="54" t="s">
        <v>49</v>
      </c>
      <c r="C15" s="47">
        <v>46216372.340000004</v>
      </c>
      <c r="D15" s="47">
        <v>719936.26000000036</v>
      </c>
      <c r="E15" s="47">
        <v>5261641.46</v>
      </c>
      <c r="F15" s="11">
        <f t="shared" ref="F15:F20" si="2">C15+D15+E15</f>
        <v>52197950.060000002</v>
      </c>
      <c r="G15" s="11">
        <f t="shared" ref="G15:G20" si="3">H15+I15+J15</f>
        <v>52197950.059999995</v>
      </c>
      <c r="H15" s="47">
        <v>3329982.27</v>
      </c>
      <c r="I15" s="47">
        <v>0</v>
      </c>
      <c r="J15" s="47">
        <v>48867967.789999992</v>
      </c>
      <c r="K15" s="11">
        <f t="shared" ref="K15:K20" si="4">F15-G15</f>
        <v>0</v>
      </c>
    </row>
    <row r="16" spans="1:37" ht="18" customHeight="1" x14ac:dyDescent="0.3">
      <c r="A16" s="26">
        <v>22</v>
      </c>
      <c r="B16" s="54" t="s">
        <v>48</v>
      </c>
      <c r="C16" s="47">
        <v>439473208.04999989</v>
      </c>
      <c r="D16" s="47">
        <v>469131420.17000002</v>
      </c>
      <c r="E16" s="47">
        <v>-104675641.57999995</v>
      </c>
      <c r="F16" s="11">
        <f t="shared" si="2"/>
        <v>803928986.63999999</v>
      </c>
      <c r="G16" s="11">
        <f t="shared" si="3"/>
        <v>577630528.89000022</v>
      </c>
      <c r="H16" s="47">
        <v>13523781.419999998</v>
      </c>
      <c r="I16" s="47">
        <v>0</v>
      </c>
      <c r="J16" s="47">
        <v>564106747.47000027</v>
      </c>
      <c r="K16" s="11">
        <f t="shared" si="4"/>
        <v>226298457.74999976</v>
      </c>
    </row>
    <row r="17" spans="1:12" ht="18" customHeight="1" x14ac:dyDescent="0.3">
      <c r="A17" s="26">
        <v>24</v>
      </c>
      <c r="B17" s="54" t="s">
        <v>47</v>
      </c>
      <c r="C17" s="47">
        <v>23625312.09</v>
      </c>
      <c r="D17" s="47">
        <v>1125801.9500000002</v>
      </c>
      <c r="E17" s="47">
        <v>14410260.380000003</v>
      </c>
      <c r="F17" s="11">
        <f t="shared" si="2"/>
        <v>39161374.420000002</v>
      </c>
      <c r="G17" s="11">
        <f t="shared" si="3"/>
        <v>39161374.420000002</v>
      </c>
      <c r="H17" s="47">
        <v>1312925.96</v>
      </c>
      <c r="I17" s="47">
        <v>0</v>
      </c>
      <c r="J17" s="47">
        <v>37848448.460000001</v>
      </c>
      <c r="K17" s="11">
        <f t="shared" si="4"/>
        <v>0</v>
      </c>
    </row>
    <row r="18" spans="1:12" ht="18" customHeight="1" x14ac:dyDescent="0.3">
      <c r="A18" s="26">
        <v>25</v>
      </c>
      <c r="B18" s="54" t="s">
        <v>46</v>
      </c>
      <c r="C18" s="47">
        <v>0</v>
      </c>
      <c r="D18" s="47">
        <v>80527.63</v>
      </c>
      <c r="E18" s="47">
        <v>19822268.34</v>
      </c>
      <c r="F18" s="11">
        <f t="shared" si="2"/>
        <v>19902795.969999999</v>
      </c>
      <c r="G18" s="11">
        <f t="shared" si="3"/>
        <v>19902795.970000003</v>
      </c>
      <c r="H18" s="47">
        <v>0</v>
      </c>
      <c r="I18" s="47">
        <v>0</v>
      </c>
      <c r="J18" s="47">
        <v>19902795.970000003</v>
      </c>
      <c r="K18" s="11">
        <f t="shared" si="4"/>
        <v>0</v>
      </c>
    </row>
    <row r="19" spans="1:12" ht="18" customHeight="1" x14ac:dyDescent="0.3">
      <c r="A19" s="26">
        <v>26</v>
      </c>
      <c r="B19" s="54" t="s">
        <v>45</v>
      </c>
      <c r="C19" s="47">
        <v>39442291.229999997</v>
      </c>
      <c r="D19" s="47">
        <v>10100</v>
      </c>
      <c r="E19" s="47">
        <v>0</v>
      </c>
      <c r="F19" s="11">
        <f t="shared" si="2"/>
        <v>39452391.229999997</v>
      </c>
      <c r="G19" s="11">
        <f t="shared" si="3"/>
        <v>39452391.229999997</v>
      </c>
      <c r="H19" s="47">
        <v>0</v>
      </c>
      <c r="I19" s="47">
        <v>0</v>
      </c>
      <c r="J19" s="47">
        <v>39452391.229999997</v>
      </c>
      <c r="K19" s="11">
        <f t="shared" si="4"/>
        <v>0</v>
      </c>
    </row>
    <row r="20" spans="1:12" ht="18" customHeight="1" x14ac:dyDescent="0.3">
      <c r="A20" s="26">
        <v>27</v>
      </c>
      <c r="B20" s="54" t="s">
        <v>44</v>
      </c>
      <c r="C20" s="47">
        <v>3975684.38</v>
      </c>
      <c r="D20" s="47">
        <v>3053.65</v>
      </c>
      <c r="E20" s="47">
        <v>297759.28999999975</v>
      </c>
      <c r="F20" s="11">
        <f t="shared" si="2"/>
        <v>4276497.3199999994</v>
      </c>
      <c r="G20" s="11">
        <f t="shared" si="3"/>
        <v>4276497.3200000012</v>
      </c>
      <c r="H20" s="47">
        <v>41726.480000000003</v>
      </c>
      <c r="I20" s="47">
        <v>0</v>
      </c>
      <c r="J20" s="47">
        <v>4234770.8400000008</v>
      </c>
      <c r="K20" s="11">
        <f t="shared" si="4"/>
        <v>0</v>
      </c>
    </row>
    <row r="21" spans="1:12" ht="18" customHeight="1" x14ac:dyDescent="0.25">
      <c r="A21" s="32">
        <v>3</v>
      </c>
      <c r="B21" s="32" t="s">
        <v>131</v>
      </c>
      <c r="C21" s="30">
        <f t="shared" ref="C21:K21" si="5">SUM(C22:C25)</f>
        <v>20029569.440000001</v>
      </c>
      <c r="D21" s="30">
        <f t="shared" si="5"/>
        <v>7793799.6699999999</v>
      </c>
      <c r="E21" s="30">
        <f t="shared" si="5"/>
        <v>4470413.5300000012</v>
      </c>
      <c r="F21" s="30">
        <f t="shared" si="5"/>
        <v>32293782.640000001</v>
      </c>
      <c r="G21" s="30">
        <f t="shared" si="5"/>
        <v>30901782.640000001</v>
      </c>
      <c r="H21" s="30">
        <f t="shared" si="5"/>
        <v>5960461.0499999998</v>
      </c>
      <c r="I21" s="30">
        <f t="shared" si="5"/>
        <v>0</v>
      </c>
      <c r="J21" s="30">
        <f t="shared" si="5"/>
        <v>24941321.59</v>
      </c>
      <c r="K21" s="30">
        <f t="shared" si="5"/>
        <v>1392000.0000000037</v>
      </c>
    </row>
    <row r="22" spans="1:12" ht="27" x14ac:dyDescent="0.3">
      <c r="A22" s="26">
        <v>31</v>
      </c>
      <c r="B22" s="55" t="s">
        <v>43</v>
      </c>
      <c r="C22" s="11">
        <v>4992077.26</v>
      </c>
      <c r="D22" s="47">
        <v>35719.83</v>
      </c>
      <c r="E22" s="47">
        <v>1288072.8499999999</v>
      </c>
      <c r="F22" s="11">
        <f>C22+D22+E22</f>
        <v>6315869.9399999995</v>
      </c>
      <c r="G22" s="11">
        <f>H22+I22+J22</f>
        <v>6315869.9400000004</v>
      </c>
      <c r="H22" s="47">
        <v>125931.89</v>
      </c>
      <c r="I22" s="47">
        <v>0</v>
      </c>
      <c r="J22" s="47">
        <v>6189938.0500000007</v>
      </c>
      <c r="K22" s="11">
        <f>F22-G22</f>
        <v>0</v>
      </c>
    </row>
    <row r="23" spans="1:12" ht="18" customHeight="1" x14ac:dyDescent="0.3">
      <c r="A23" s="26">
        <v>32</v>
      </c>
      <c r="B23" s="54" t="s">
        <v>42</v>
      </c>
      <c r="C23" s="11">
        <v>2463391.5700000003</v>
      </c>
      <c r="D23" s="47">
        <v>546811.77</v>
      </c>
      <c r="E23" s="47">
        <v>-173908.47000000015</v>
      </c>
      <c r="F23" s="11">
        <f>C23+D23+E23</f>
        <v>2836294.87</v>
      </c>
      <c r="G23" s="11">
        <f>H23+I23+J23</f>
        <v>2836294.8699999996</v>
      </c>
      <c r="H23" s="47">
        <v>1292.17</v>
      </c>
      <c r="I23" s="47">
        <v>0</v>
      </c>
      <c r="J23" s="47">
        <v>2835002.6999999997</v>
      </c>
      <c r="K23" s="11">
        <f>F23-G23</f>
        <v>0</v>
      </c>
    </row>
    <row r="24" spans="1:12" ht="18" customHeight="1" x14ac:dyDescent="0.3">
      <c r="A24" s="26">
        <v>37</v>
      </c>
      <c r="B24" s="54" t="s">
        <v>41</v>
      </c>
      <c r="C24" s="11">
        <v>4277304.1800000006</v>
      </c>
      <c r="D24" s="47">
        <v>6793216.6299999999</v>
      </c>
      <c r="E24" s="47">
        <v>1574730.5300000024</v>
      </c>
      <c r="F24" s="11">
        <f>C24+D24+E24</f>
        <v>12645251.340000004</v>
      </c>
      <c r="G24" s="11">
        <f>H24+I24+J24</f>
        <v>11253251.34</v>
      </c>
      <c r="H24" s="47">
        <v>5399612.75</v>
      </c>
      <c r="I24" s="47">
        <v>0</v>
      </c>
      <c r="J24" s="47">
        <v>5853638.5900000008</v>
      </c>
      <c r="K24" s="11">
        <f>F24-G24</f>
        <v>1392000.0000000037</v>
      </c>
      <c r="L24" s="3"/>
    </row>
    <row r="25" spans="1:12" ht="18" customHeight="1" x14ac:dyDescent="0.3">
      <c r="A25" s="26">
        <v>39</v>
      </c>
      <c r="B25" s="54" t="s">
        <v>40</v>
      </c>
      <c r="C25" s="11">
        <v>8296796.4299999997</v>
      </c>
      <c r="D25" s="47">
        <v>418051.44</v>
      </c>
      <c r="E25" s="47">
        <v>1781518.6199999996</v>
      </c>
      <c r="F25" s="11">
        <f>C25+D25+E25</f>
        <v>10496366.489999998</v>
      </c>
      <c r="G25" s="11">
        <f>H25+I25+J25</f>
        <v>10496366.49</v>
      </c>
      <c r="H25" s="47">
        <v>433624.24</v>
      </c>
      <c r="I25" s="47">
        <v>0</v>
      </c>
      <c r="J25" s="47">
        <v>10062742.25</v>
      </c>
      <c r="K25" s="11">
        <f>F25-G25</f>
        <v>0</v>
      </c>
    </row>
    <row r="26" spans="1:12" ht="18" customHeight="1" x14ac:dyDescent="0.25">
      <c r="A26" s="32">
        <v>4</v>
      </c>
      <c r="B26" s="31" t="s">
        <v>132</v>
      </c>
      <c r="C26" s="30">
        <f t="shared" ref="C26:K26" si="6">SUM(C27:C27)</f>
        <v>15000000</v>
      </c>
      <c r="D26" s="30">
        <f t="shared" si="6"/>
        <v>0</v>
      </c>
      <c r="E26" s="30">
        <f t="shared" si="6"/>
        <v>-2072277.0800000005</v>
      </c>
      <c r="F26" s="30">
        <f t="shared" si="6"/>
        <v>12927722.92</v>
      </c>
      <c r="G26" s="30">
        <f t="shared" si="6"/>
        <v>12927722.92</v>
      </c>
      <c r="H26" s="30">
        <f t="shared" si="6"/>
        <v>0</v>
      </c>
      <c r="I26" s="30">
        <f t="shared" si="6"/>
        <v>0</v>
      </c>
      <c r="J26" s="30">
        <f t="shared" si="6"/>
        <v>12927722.92</v>
      </c>
      <c r="K26" s="30">
        <f t="shared" si="6"/>
        <v>0</v>
      </c>
    </row>
    <row r="27" spans="1:12" ht="27" x14ac:dyDescent="0.3">
      <c r="A27" s="26">
        <v>41</v>
      </c>
      <c r="B27" s="55" t="s">
        <v>39</v>
      </c>
      <c r="C27" s="11">
        <v>15000000</v>
      </c>
      <c r="D27" s="11">
        <v>0</v>
      </c>
      <c r="E27" s="11">
        <v>-2072277.0800000005</v>
      </c>
      <c r="F27" s="11">
        <f>C27+D27+E27</f>
        <v>12927722.92</v>
      </c>
      <c r="G27" s="11">
        <f>H27+I27+J27</f>
        <v>12927722.92</v>
      </c>
      <c r="H27" s="47">
        <v>0</v>
      </c>
      <c r="I27" s="47">
        <v>0</v>
      </c>
      <c r="J27" s="47">
        <v>12927722.92</v>
      </c>
      <c r="K27" s="11">
        <f>F27-G27</f>
        <v>0</v>
      </c>
    </row>
    <row r="28" spans="1:12" x14ac:dyDescent="0.25">
      <c r="C28" s="4"/>
      <c r="D28" s="4"/>
      <c r="E28" s="4"/>
      <c r="F28" s="4"/>
      <c r="G28" s="4"/>
      <c r="H28" s="4"/>
      <c r="I28" s="4"/>
      <c r="J28" s="4"/>
      <c r="K28" s="4"/>
    </row>
    <row r="29" spans="1:12" ht="18" customHeight="1" x14ac:dyDescent="0.25">
      <c r="A29" s="9"/>
      <c r="B29" s="8" t="s">
        <v>0</v>
      </c>
      <c r="C29" s="7">
        <f>C8+C14+C21+C26</f>
        <v>1215839336</v>
      </c>
      <c r="D29" s="7">
        <f>D8+D14+D21+D26</f>
        <v>605187371.78999996</v>
      </c>
      <c r="E29" s="7">
        <v>0</v>
      </c>
      <c r="F29" s="7">
        <f t="shared" ref="F29:K29" si="7">F8+F14+F21+F26</f>
        <v>1821026707.7900002</v>
      </c>
      <c r="G29" s="7">
        <f t="shared" si="7"/>
        <v>1579306967.7</v>
      </c>
      <c r="H29" s="7">
        <f t="shared" si="7"/>
        <v>68769233.820000008</v>
      </c>
      <c r="I29" s="7">
        <f t="shared" si="7"/>
        <v>0</v>
      </c>
      <c r="J29" s="7">
        <f t="shared" si="7"/>
        <v>1510537733.8799999</v>
      </c>
      <c r="K29" s="7">
        <f t="shared" si="7"/>
        <v>241719740.08999985</v>
      </c>
    </row>
  </sheetData>
  <mergeCells count="5">
    <mergeCell ref="A2:K2"/>
    <mergeCell ref="A3:K3"/>
    <mergeCell ref="A4:K4"/>
    <mergeCell ref="A5:K5"/>
    <mergeCell ref="A7:B7"/>
  </mergeCells>
  <printOptions horizontalCentered="1"/>
  <pageMargins left="0" right="0" top="0.74803149606299213" bottom="0.74803149606299213" header="0.31496062992125984" footer="0.31496062992125984"/>
  <pageSetup scale="87" fitToHeight="0" orientation="landscape" r:id="rId1"/>
  <ignoredErrors>
    <ignoredError sqref="F14:G14 F21:G21 K14 K21 K26 F26:G26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6"/>
  <sheetViews>
    <sheetView showGridLines="0" view="pageBreakPreview" zoomScaleNormal="100" zoomScaleSheetLayoutView="100" workbookViewId="0">
      <selection activeCell="A4" sqref="A4:K4"/>
    </sheetView>
  </sheetViews>
  <sheetFormatPr baseColWidth="10" defaultRowHeight="15" x14ac:dyDescent="0.25"/>
  <cols>
    <col min="2" max="2" width="44.28515625" style="2" customWidth="1"/>
    <col min="3" max="3" width="15.85546875" bestFit="1" customWidth="1"/>
    <col min="4" max="5" width="15.42578125" customWidth="1"/>
    <col min="6" max="7" width="13.85546875" customWidth="1"/>
    <col min="8" max="9" width="15.28515625" hidden="1" customWidth="1"/>
    <col min="10" max="10" width="13.85546875" bestFit="1" customWidth="1"/>
    <col min="11" max="11" width="14.140625" bestFit="1" customWidth="1"/>
  </cols>
  <sheetData>
    <row r="2" spans="1:38" s="22" customFormat="1" ht="12" customHeight="1" x14ac:dyDescent="0.3">
      <c r="A2" s="127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30" t="s">
        <v>59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</row>
    <row r="7" spans="1:38" x14ac:dyDescent="0.25">
      <c r="H7" s="27"/>
      <c r="I7" s="27"/>
    </row>
    <row r="8" spans="1:38" ht="35.25" customHeight="1" x14ac:dyDescent="0.25">
      <c r="A8" s="139" t="s">
        <v>37</v>
      </c>
      <c r="B8" s="140"/>
      <c r="C8" s="51" t="s">
        <v>31</v>
      </c>
      <c r="D8" s="51" t="s">
        <v>30</v>
      </c>
      <c r="E8" s="18" t="s">
        <v>29</v>
      </c>
      <c r="F8" s="51" t="s">
        <v>28</v>
      </c>
      <c r="G8" s="51" t="s">
        <v>27</v>
      </c>
      <c r="H8" s="51" t="s">
        <v>27</v>
      </c>
      <c r="I8" s="51" t="s">
        <v>26</v>
      </c>
      <c r="J8" s="51" t="s">
        <v>25</v>
      </c>
      <c r="K8" s="51" t="s">
        <v>24</v>
      </c>
    </row>
    <row r="9" spans="1:38" ht="18" customHeight="1" x14ac:dyDescent="0.3">
      <c r="A9" s="141" t="s">
        <v>58</v>
      </c>
      <c r="B9" s="141"/>
      <c r="C9" s="36">
        <f>C12</f>
        <v>1215839336.0000007</v>
      </c>
      <c r="D9" s="36">
        <f>D12</f>
        <v>605187371.78999972</v>
      </c>
      <c r="E9" s="42">
        <v>0</v>
      </c>
      <c r="F9" s="36">
        <f>C9+D9+E9</f>
        <v>1821026707.7900004</v>
      </c>
      <c r="G9" s="36">
        <f t="shared" ref="G9:G13" si="0">H9+I9+J9</f>
        <v>1579306967.6999991</v>
      </c>
      <c r="H9" s="36">
        <f>H12</f>
        <v>68769233.820000008</v>
      </c>
      <c r="I9" s="38">
        <f>I12</f>
        <v>0</v>
      </c>
      <c r="J9" s="36">
        <f>J12</f>
        <v>1510537733.8799992</v>
      </c>
      <c r="K9" s="36">
        <f t="shared" ref="K9:K14" si="1">F9-G9</f>
        <v>241719740.09000134</v>
      </c>
    </row>
    <row r="10" spans="1:38" ht="18" customHeight="1" x14ac:dyDescent="0.3">
      <c r="A10" s="141" t="s">
        <v>57</v>
      </c>
      <c r="B10" s="141"/>
      <c r="C10" s="36">
        <f>C12</f>
        <v>1215839336.0000007</v>
      </c>
      <c r="D10" s="36">
        <f>D12</f>
        <v>605187371.78999972</v>
      </c>
      <c r="E10" s="42">
        <v>0</v>
      </c>
      <c r="F10" s="36">
        <f>C10+D10+E10</f>
        <v>1821026707.7900004</v>
      </c>
      <c r="G10" s="36">
        <f t="shared" si="0"/>
        <v>1579306967.6999991</v>
      </c>
      <c r="H10" s="36">
        <f>H12</f>
        <v>68769233.820000008</v>
      </c>
      <c r="I10" s="38">
        <f>I12</f>
        <v>0</v>
      </c>
      <c r="J10" s="36">
        <f>J12</f>
        <v>1510537733.8799992</v>
      </c>
      <c r="K10" s="36">
        <f t="shared" si="1"/>
        <v>241719740.09000134</v>
      </c>
    </row>
    <row r="11" spans="1:38" ht="18" customHeight="1" x14ac:dyDescent="0.3">
      <c r="A11" s="141" t="s">
        <v>56</v>
      </c>
      <c r="B11" s="141"/>
      <c r="C11" s="36">
        <f>C12</f>
        <v>1215839336.0000007</v>
      </c>
      <c r="D11" s="36">
        <f>D12</f>
        <v>605187371.78999972</v>
      </c>
      <c r="E11" s="42">
        <v>0</v>
      </c>
      <c r="F11" s="36">
        <f>C11+D11+E11</f>
        <v>1821026707.7900004</v>
      </c>
      <c r="G11" s="36">
        <f t="shared" si="0"/>
        <v>1579306967.6999991</v>
      </c>
      <c r="H11" s="36">
        <f>H12</f>
        <v>68769233.820000008</v>
      </c>
      <c r="I11" s="38">
        <f>I12</f>
        <v>0</v>
      </c>
      <c r="J11" s="36">
        <f>J12</f>
        <v>1510537733.8799992</v>
      </c>
      <c r="K11" s="36">
        <f t="shared" si="1"/>
        <v>241719740.09000134</v>
      </c>
    </row>
    <row r="12" spans="1:38" ht="18" customHeight="1" x14ac:dyDescent="0.25">
      <c r="A12" s="142" t="s">
        <v>55</v>
      </c>
      <c r="B12" s="142"/>
      <c r="C12" s="40">
        <f>SUM(C13:C14)</f>
        <v>1215839336.0000007</v>
      </c>
      <c r="D12" s="40">
        <f>SUM(D13:D14)</f>
        <v>605187371.78999972</v>
      </c>
      <c r="E12" s="39">
        <v>0</v>
      </c>
      <c r="F12" s="40">
        <f>SUM(F13:F14)</f>
        <v>1821026707.7900004</v>
      </c>
      <c r="G12" s="40">
        <f t="shared" si="0"/>
        <v>1579306967.6999991</v>
      </c>
      <c r="H12" s="40">
        <f>SUM(H13:H14)</f>
        <v>68769233.820000008</v>
      </c>
      <c r="I12" s="41">
        <f>SUM(I13:I14)</f>
        <v>0</v>
      </c>
      <c r="J12" s="40">
        <f>SUM(J13:J14)</f>
        <v>1510537733.8799992</v>
      </c>
      <c r="K12" s="40">
        <f t="shared" si="1"/>
        <v>241719740.09000134</v>
      </c>
    </row>
    <row r="13" spans="1:38" ht="15.75" x14ac:dyDescent="0.3">
      <c r="A13" s="141" t="s">
        <v>133</v>
      </c>
      <c r="B13" s="141"/>
      <c r="C13" s="37">
        <v>1176397044.7700007</v>
      </c>
      <c r="D13" s="47">
        <v>605177271.78999972</v>
      </c>
      <c r="E13" s="42">
        <v>0</v>
      </c>
      <c r="F13" s="37">
        <f>C13+D13+E13</f>
        <v>1781574316.5600004</v>
      </c>
      <c r="G13" s="36">
        <f t="shared" si="0"/>
        <v>1539854576.4699991</v>
      </c>
      <c r="H13" s="47">
        <v>68769233.820000008</v>
      </c>
      <c r="I13" s="47">
        <v>0</v>
      </c>
      <c r="J13" s="47">
        <v>1471085342.6499991</v>
      </c>
      <c r="K13" s="36">
        <f t="shared" si="1"/>
        <v>241719740.09000134</v>
      </c>
    </row>
    <row r="14" spans="1:38" ht="25.15" customHeight="1" x14ac:dyDescent="0.3">
      <c r="A14" s="138" t="s">
        <v>134</v>
      </c>
      <c r="B14" s="138"/>
      <c r="C14" s="37">
        <v>39442291.229999997</v>
      </c>
      <c r="D14" s="38">
        <v>10100</v>
      </c>
      <c r="E14" s="42">
        <v>0</v>
      </c>
      <c r="F14" s="37">
        <f>C14+D14+E14</f>
        <v>39452391.229999997</v>
      </c>
      <c r="G14" s="36">
        <f>H14+I14+J14</f>
        <v>39452391.229999997</v>
      </c>
      <c r="H14" s="47">
        <v>0</v>
      </c>
      <c r="I14" s="47">
        <v>0</v>
      </c>
      <c r="J14" s="47">
        <v>39452391.229999997</v>
      </c>
      <c r="K14" s="42">
        <f t="shared" si="1"/>
        <v>0</v>
      </c>
    </row>
    <row r="15" spans="1:38" x14ac:dyDescent="0.25">
      <c r="C15" s="35"/>
      <c r="D15" s="5"/>
      <c r="E15" s="5"/>
      <c r="F15" s="5"/>
      <c r="G15" s="5"/>
      <c r="H15" s="5"/>
      <c r="I15" s="5"/>
      <c r="J15" s="5"/>
      <c r="K15" s="35"/>
    </row>
    <row r="16" spans="1:38" x14ac:dyDescent="0.25">
      <c r="A16" s="9"/>
      <c r="B16" s="8" t="s">
        <v>0</v>
      </c>
      <c r="C16" s="33">
        <f>SUM(C13:C14)</f>
        <v>1215839336.0000007</v>
      </c>
      <c r="D16" s="33">
        <f>SUM(D13:D14)</f>
        <v>605187371.78999972</v>
      </c>
      <c r="E16" s="34">
        <f>SUM(E13:E14)</f>
        <v>0</v>
      </c>
      <c r="F16" s="33">
        <f t="shared" ref="F16:K16" si="2">SUM(F13:F14)</f>
        <v>1821026707.7900004</v>
      </c>
      <c r="G16" s="33">
        <f t="shared" si="2"/>
        <v>1579306967.6999991</v>
      </c>
      <c r="H16" s="33">
        <f t="shared" si="2"/>
        <v>68769233.820000008</v>
      </c>
      <c r="I16" s="34">
        <f t="shared" si="2"/>
        <v>0</v>
      </c>
      <c r="J16" s="33">
        <f t="shared" si="2"/>
        <v>1510537733.8799992</v>
      </c>
      <c r="K16" s="33">
        <f t="shared" si="2"/>
        <v>241719740.09000134</v>
      </c>
    </row>
  </sheetData>
  <mergeCells count="11">
    <mergeCell ref="A14:B14"/>
    <mergeCell ref="A2:K2"/>
    <mergeCell ref="A3:K3"/>
    <mergeCell ref="A4:K4"/>
    <mergeCell ref="A5:K5"/>
    <mergeCell ref="A8:B8"/>
    <mergeCell ref="A9:B9"/>
    <mergeCell ref="A10:B10"/>
    <mergeCell ref="A11:B11"/>
    <mergeCell ref="A12:B12"/>
    <mergeCell ref="A13:B13"/>
  </mergeCells>
  <printOptions horizontalCentered="1"/>
  <pageMargins left="0" right="0" top="0.74803149606299213" bottom="0.74803149606299213" header="0.31496062992125984" footer="0.31496062992125984"/>
  <pageSetup scale="85" fitToHeight="0" orientation="landscape" r:id="rId1"/>
  <ignoredErrors>
    <ignoredError sqref="F12:G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22"/>
  <sheetViews>
    <sheetView showGridLines="0" view="pageBreakPreview" zoomScaleNormal="100" zoomScaleSheetLayoutView="100" workbookViewId="0">
      <selection activeCell="A4" sqref="A4:K4"/>
    </sheetView>
  </sheetViews>
  <sheetFormatPr baseColWidth="10" defaultRowHeight="15" x14ac:dyDescent="0.25"/>
  <cols>
    <col min="1" max="1" width="10.42578125" customWidth="1"/>
    <col min="2" max="2" width="30" style="2" customWidth="1"/>
    <col min="3" max="3" width="14.42578125" bestFit="1" customWidth="1"/>
    <col min="4" max="5" width="17.140625" customWidth="1"/>
    <col min="6" max="7" width="14.42578125" bestFit="1" customWidth="1"/>
    <col min="8" max="9" width="12.28515625" hidden="1" customWidth="1"/>
    <col min="10" max="11" width="14.42578125" bestFit="1" customWidth="1"/>
    <col min="12" max="12" width="15.140625" bestFit="1" customWidth="1"/>
  </cols>
  <sheetData>
    <row r="2" spans="1:38" s="22" customFormat="1" ht="12" customHeight="1" x14ac:dyDescent="0.3">
      <c r="A2" s="127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s="22" customFormat="1" ht="12" customHeight="1" x14ac:dyDescent="0.3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2" customFormat="1" ht="12" customHeight="1" x14ac:dyDescent="0.3">
      <c r="A4" s="130" t="s">
        <v>77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22" customFormat="1" ht="12" customHeight="1" x14ac:dyDescent="0.3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8" ht="12" customHeight="1" x14ac:dyDescent="0.25">
      <c r="A6" s="29"/>
      <c r="C6" s="28"/>
    </row>
    <row r="7" spans="1:38" x14ac:dyDescent="0.25">
      <c r="H7" s="27"/>
      <c r="I7" s="27"/>
    </row>
    <row r="8" spans="1:38" ht="35.25" customHeight="1" x14ac:dyDescent="0.25">
      <c r="A8" s="52" t="s">
        <v>76</v>
      </c>
      <c r="B8" s="18" t="s">
        <v>37</v>
      </c>
      <c r="C8" s="51" t="s">
        <v>31</v>
      </c>
      <c r="D8" s="51" t="s">
        <v>30</v>
      </c>
      <c r="E8" s="51" t="s">
        <v>29</v>
      </c>
      <c r="F8" s="51" t="s">
        <v>28</v>
      </c>
      <c r="G8" s="51" t="s">
        <v>27</v>
      </c>
      <c r="H8" s="51" t="s">
        <v>27</v>
      </c>
      <c r="I8" s="51" t="s">
        <v>26</v>
      </c>
      <c r="J8" s="51" t="s">
        <v>25</v>
      </c>
      <c r="K8" s="51" t="s">
        <v>24</v>
      </c>
    </row>
    <row r="9" spans="1:38" ht="15.75" x14ac:dyDescent="0.3">
      <c r="A9" s="43" t="s">
        <v>75</v>
      </c>
      <c r="B9" s="26" t="s">
        <v>123</v>
      </c>
      <c r="C9" s="48">
        <v>921339104.42000115</v>
      </c>
      <c r="D9" s="47">
        <v>492507564.30000001</v>
      </c>
      <c r="E9" s="47">
        <v>-1632852.7399999697</v>
      </c>
      <c r="F9" s="11">
        <f>C9+D9+E9</f>
        <v>1412213815.9800012</v>
      </c>
      <c r="G9" s="11">
        <f t="shared" ref="G9:G19" si="0">H9+I9+J9</f>
        <v>1184196674.6200001</v>
      </c>
      <c r="H9" s="47">
        <v>28207848.25999999</v>
      </c>
      <c r="I9" s="47">
        <v>0</v>
      </c>
      <c r="J9" s="47">
        <v>1155988826.3600001</v>
      </c>
      <c r="K9" s="11">
        <f t="shared" ref="K9:K19" si="1">F9-G9</f>
        <v>228017141.36000109</v>
      </c>
      <c r="L9" s="3"/>
    </row>
    <row r="10" spans="1:38" ht="15.75" x14ac:dyDescent="0.3">
      <c r="A10" s="43" t="s">
        <v>74</v>
      </c>
      <c r="B10" s="26" t="s">
        <v>73</v>
      </c>
      <c r="C10" s="48">
        <v>39920597.159999996</v>
      </c>
      <c r="D10" s="47">
        <v>500000</v>
      </c>
      <c r="E10" s="47">
        <v>5794183.6300000036</v>
      </c>
      <c r="F10" s="11">
        <f t="shared" ref="F10:F19" si="2">C10+D10+E10</f>
        <v>46214780.789999999</v>
      </c>
      <c r="G10" s="11">
        <f t="shared" si="0"/>
        <v>45714780.789999992</v>
      </c>
      <c r="H10" s="47">
        <v>1515742.73</v>
      </c>
      <c r="I10" s="47">
        <v>0</v>
      </c>
      <c r="J10" s="47">
        <v>44199038.059999995</v>
      </c>
      <c r="K10" s="11">
        <f t="shared" si="1"/>
        <v>500000.00000000745</v>
      </c>
      <c r="L10" s="3"/>
    </row>
    <row r="11" spans="1:38" ht="27" x14ac:dyDescent="0.3">
      <c r="A11" s="43" t="s">
        <v>72</v>
      </c>
      <c r="B11" s="25" t="s">
        <v>71</v>
      </c>
      <c r="C11" s="48">
        <v>0</v>
      </c>
      <c r="D11" s="47">
        <v>51847964.819999993</v>
      </c>
      <c r="E11" s="47">
        <v>-11575630.18</v>
      </c>
      <c r="F11" s="11">
        <f t="shared" si="2"/>
        <v>40272334.639999993</v>
      </c>
      <c r="G11" s="11">
        <f t="shared" si="0"/>
        <v>40272334.640000001</v>
      </c>
      <c r="H11" s="47">
        <v>9193581.5099999998</v>
      </c>
      <c r="I11" s="47">
        <v>0</v>
      </c>
      <c r="J11" s="47">
        <v>31078753.130000003</v>
      </c>
      <c r="K11" s="11">
        <f t="shared" si="1"/>
        <v>0</v>
      </c>
      <c r="L11" s="3"/>
    </row>
    <row r="12" spans="1:38" ht="15.75" x14ac:dyDescent="0.3">
      <c r="A12" s="43" t="s">
        <v>70</v>
      </c>
      <c r="B12" s="25" t="s">
        <v>124</v>
      </c>
      <c r="C12" s="48">
        <v>118435420</v>
      </c>
      <c r="D12" s="47">
        <v>33958133.350000001</v>
      </c>
      <c r="E12" s="47">
        <v>-15104307.009999992</v>
      </c>
      <c r="F12" s="11">
        <f t="shared" si="2"/>
        <v>137289246.34</v>
      </c>
      <c r="G12" s="11">
        <f t="shared" si="0"/>
        <v>137097126.50999999</v>
      </c>
      <c r="H12" s="47">
        <v>16172510.4</v>
      </c>
      <c r="I12" s="47">
        <v>0</v>
      </c>
      <c r="J12" s="47">
        <v>120924616.11</v>
      </c>
      <c r="K12" s="11">
        <f t="shared" si="1"/>
        <v>192119.83000001311</v>
      </c>
      <c r="L12" s="3"/>
    </row>
    <row r="13" spans="1:38" ht="15.75" x14ac:dyDescent="0.3">
      <c r="A13" s="43" t="s">
        <v>69</v>
      </c>
      <c r="B13" s="25" t="s">
        <v>68</v>
      </c>
      <c r="C13" s="48">
        <v>12752241</v>
      </c>
      <c r="D13" s="47">
        <v>5923231.1900000004</v>
      </c>
      <c r="E13" s="47">
        <v>-2038587.78</v>
      </c>
      <c r="F13" s="11">
        <f t="shared" si="2"/>
        <v>16636884.410000002</v>
      </c>
      <c r="G13" s="11">
        <f t="shared" si="0"/>
        <v>16636884.41</v>
      </c>
      <c r="H13" s="47">
        <v>0</v>
      </c>
      <c r="I13" s="47">
        <v>0</v>
      </c>
      <c r="J13" s="47">
        <v>16636884.41</v>
      </c>
      <c r="K13" s="11">
        <f t="shared" si="1"/>
        <v>0</v>
      </c>
      <c r="L13" s="3"/>
    </row>
    <row r="14" spans="1:38" ht="27" x14ac:dyDescent="0.3">
      <c r="A14" s="43" t="s">
        <v>67</v>
      </c>
      <c r="B14" s="25" t="s">
        <v>66</v>
      </c>
      <c r="C14" s="48">
        <v>8500109.0399999991</v>
      </c>
      <c r="D14" s="47">
        <v>1014478.1300000001</v>
      </c>
      <c r="E14" s="47">
        <v>791853.68000000028</v>
      </c>
      <c r="F14" s="11">
        <f t="shared" si="2"/>
        <v>10306440.85</v>
      </c>
      <c r="G14" s="11">
        <f t="shared" si="0"/>
        <v>10306440.850000001</v>
      </c>
      <c r="H14" s="47">
        <v>3687622.2799999993</v>
      </c>
      <c r="I14" s="47">
        <v>0</v>
      </c>
      <c r="J14" s="47">
        <v>6618818.5700000012</v>
      </c>
      <c r="K14" s="11">
        <f t="shared" si="1"/>
        <v>0</v>
      </c>
      <c r="L14" s="3"/>
    </row>
    <row r="15" spans="1:38" ht="40.5" x14ac:dyDescent="0.3">
      <c r="A15" s="43" t="s">
        <v>65</v>
      </c>
      <c r="B15" s="25" t="s">
        <v>64</v>
      </c>
      <c r="C15" s="48">
        <v>65877224.620000005</v>
      </c>
      <c r="D15" s="47">
        <v>3566000</v>
      </c>
      <c r="E15" s="47">
        <v>18643401.600000005</v>
      </c>
      <c r="F15" s="11">
        <f t="shared" si="2"/>
        <v>88086626.220000014</v>
      </c>
      <c r="G15" s="11">
        <f t="shared" si="0"/>
        <v>88086626.219999984</v>
      </c>
      <c r="H15" s="47">
        <v>6146701.4100000001</v>
      </c>
      <c r="I15" s="47">
        <v>0</v>
      </c>
      <c r="J15" s="47">
        <v>81939924.809999987</v>
      </c>
      <c r="K15" s="11">
        <f t="shared" si="1"/>
        <v>0</v>
      </c>
      <c r="L15" s="3"/>
    </row>
    <row r="16" spans="1:38" ht="15.75" x14ac:dyDescent="0.3">
      <c r="A16" s="43" t="s">
        <v>63</v>
      </c>
      <c r="B16" s="25" t="s">
        <v>125</v>
      </c>
      <c r="C16" s="48">
        <v>0</v>
      </c>
      <c r="D16" s="47">
        <v>15000000</v>
      </c>
      <c r="E16" s="47">
        <v>-1989521.1</v>
      </c>
      <c r="F16" s="11">
        <f t="shared" si="2"/>
        <v>13010478.9</v>
      </c>
      <c r="G16" s="11">
        <f t="shared" si="0"/>
        <v>0</v>
      </c>
      <c r="H16" s="47">
        <v>0</v>
      </c>
      <c r="I16" s="47">
        <v>0</v>
      </c>
      <c r="J16" s="47">
        <v>0</v>
      </c>
      <c r="K16" s="11">
        <f t="shared" si="1"/>
        <v>13010478.9</v>
      </c>
      <c r="L16" s="3"/>
    </row>
    <row r="17" spans="1:12" ht="27" x14ac:dyDescent="0.3">
      <c r="A17" s="43" t="s">
        <v>62</v>
      </c>
      <c r="B17" s="25" t="s">
        <v>61</v>
      </c>
      <c r="C17" s="48">
        <v>11217843.530000003</v>
      </c>
      <c r="D17" s="47">
        <v>0</v>
      </c>
      <c r="E17" s="47">
        <v>4306050.6500000004</v>
      </c>
      <c r="F17" s="11">
        <f t="shared" si="2"/>
        <v>15523894.180000003</v>
      </c>
      <c r="G17" s="11">
        <f t="shared" si="0"/>
        <v>15523894.179999996</v>
      </c>
      <c r="H17" s="47">
        <v>89111.73</v>
      </c>
      <c r="I17" s="47">
        <v>0</v>
      </c>
      <c r="J17" s="47">
        <v>15434782.449999996</v>
      </c>
      <c r="K17" s="11">
        <f t="shared" si="1"/>
        <v>0</v>
      </c>
      <c r="L17" s="3"/>
    </row>
    <row r="18" spans="1:12" ht="15.75" x14ac:dyDescent="0.3">
      <c r="A18" s="43" t="s">
        <v>60</v>
      </c>
      <c r="B18" s="25" t="s">
        <v>92</v>
      </c>
      <c r="C18" s="48">
        <v>37086368.240000002</v>
      </c>
      <c r="D18" s="47">
        <v>0</v>
      </c>
      <c r="E18" s="47">
        <v>2765942.3100000015</v>
      </c>
      <c r="F18" s="11">
        <f t="shared" si="2"/>
        <v>39852310.550000004</v>
      </c>
      <c r="G18" s="11">
        <f t="shared" si="0"/>
        <v>39852310.550000004</v>
      </c>
      <c r="H18" s="47">
        <v>3736666.67</v>
      </c>
      <c r="I18" s="47">
        <v>0</v>
      </c>
      <c r="J18" s="47">
        <v>36115643.880000003</v>
      </c>
      <c r="K18" s="11">
        <f t="shared" si="1"/>
        <v>0</v>
      </c>
      <c r="L18" s="3"/>
    </row>
    <row r="19" spans="1:12" ht="27" x14ac:dyDescent="0.3">
      <c r="A19" s="43" t="s">
        <v>88</v>
      </c>
      <c r="B19" s="25" t="s">
        <v>89</v>
      </c>
      <c r="C19" s="48">
        <v>710427.99</v>
      </c>
      <c r="D19" s="47">
        <v>870000</v>
      </c>
      <c r="E19" s="47">
        <v>39466.94000000001</v>
      </c>
      <c r="F19" s="11">
        <f t="shared" si="2"/>
        <v>1619894.93</v>
      </c>
      <c r="G19" s="11">
        <f t="shared" si="0"/>
        <v>1619894.9300000002</v>
      </c>
      <c r="H19" s="47">
        <v>19448.830000000002</v>
      </c>
      <c r="I19" s="47">
        <v>0</v>
      </c>
      <c r="J19" s="47">
        <v>1600446.1</v>
      </c>
      <c r="K19" s="11">
        <f t="shared" si="1"/>
        <v>0</v>
      </c>
      <c r="L19" s="3"/>
    </row>
    <row r="20" spans="1:12" ht="14.25" customHeight="1" x14ac:dyDescent="0.25">
      <c r="C20" s="24"/>
      <c r="D20" s="4"/>
      <c r="E20" s="4"/>
      <c r="F20" s="4"/>
      <c r="G20" s="4"/>
      <c r="H20" s="4"/>
      <c r="I20" s="4"/>
      <c r="J20" s="4"/>
      <c r="K20" s="24"/>
    </row>
    <row r="21" spans="1:12" ht="18" customHeight="1" x14ac:dyDescent="0.25">
      <c r="A21" s="9"/>
      <c r="B21" s="8" t="s">
        <v>0</v>
      </c>
      <c r="C21" s="7">
        <f>SUM(C9:C20)</f>
        <v>1215839336.0000012</v>
      </c>
      <c r="D21" s="7">
        <f t="shared" ref="D21:K21" si="3">SUM(D9:D20)</f>
        <v>605187371.79000008</v>
      </c>
      <c r="E21" s="34">
        <v>0</v>
      </c>
      <c r="F21" s="7">
        <f t="shared" si="3"/>
        <v>1821026707.7900014</v>
      </c>
      <c r="G21" s="7">
        <f t="shared" si="3"/>
        <v>1579306967.7000003</v>
      </c>
      <c r="H21" s="7">
        <f t="shared" si="3"/>
        <v>68769233.819999978</v>
      </c>
      <c r="I21" s="7">
        <f t="shared" si="3"/>
        <v>0</v>
      </c>
      <c r="J21" s="7">
        <f t="shared" si="3"/>
        <v>1510537733.8800001</v>
      </c>
      <c r="K21" s="7">
        <f t="shared" si="3"/>
        <v>241719740.09000111</v>
      </c>
    </row>
    <row r="22" spans="1:12" x14ac:dyDescent="0.25">
      <c r="C22" s="6"/>
      <c r="K22" s="6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16"/>
  <sheetViews>
    <sheetView showGridLines="0" view="pageBreakPreview" zoomScaleNormal="100" zoomScaleSheetLayoutView="100" workbookViewId="0">
      <selection activeCell="A3" sqref="A3:M3"/>
    </sheetView>
  </sheetViews>
  <sheetFormatPr baseColWidth="10" defaultRowHeight="15" x14ac:dyDescent="0.25"/>
  <cols>
    <col min="1" max="1" width="5.42578125" customWidth="1"/>
    <col min="2" max="2" width="13.28515625" style="2" bestFit="1" customWidth="1"/>
    <col min="3" max="3" width="10.140625" style="2" bestFit="1" customWidth="1"/>
    <col min="4" max="4" width="18" style="2" bestFit="1" customWidth="1"/>
    <col min="5" max="5" width="14.42578125" bestFit="1" customWidth="1"/>
    <col min="6" max="6" width="15.42578125" bestFit="1" customWidth="1"/>
    <col min="7" max="7" width="15.140625" customWidth="1"/>
    <col min="8" max="9" width="14.42578125" bestFit="1" customWidth="1"/>
    <col min="10" max="11" width="12.28515625" hidden="1" customWidth="1"/>
    <col min="12" max="13" width="14.42578125" bestFit="1" customWidth="1"/>
  </cols>
  <sheetData>
    <row r="2" spans="1:39" s="22" customFormat="1" ht="12" customHeight="1" x14ac:dyDescent="0.3">
      <c r="A2" s="127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12" customHeight="1" x14ac:dyDescent="0.3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12" customHeight="1" x14ac:dyDescent="0.3">
      <c r="A4" s="130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12" customHeight="1" x14ac:dyDescent="0.3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2" customHeight="1" x14ac:dyDescent="0.25">
      <c r="A6" s="29"/>
      <c r="E6" s="28"/>
    </row>
    <row r="7" spans="1:39" x14ac:dyDescent="0.25">
      <c r="J7" s="27"/>
      <c r="K7" s="27"/>
    </row>
    <row r="8" spans="1:39" ht="35.25" customHeight="1" x14ac:dyDescent="0.25">
      <c r="A8" s="139" t="s">
        <v>83</v>
      </c>
      <c r="B8" s="140"/>
      <c r="C8" s="51" t="s">
        <v>82</v>
      </c>
      <c r="D8" s="51" t="s">
        <v>37</v>
      </c>
      <c r="E8" s="51" t="s">
        <v>31</v>
      </c>
      <c r="F8" s="51" t="s">
        <v>30</v>
      </c>
      <c r="G8" s="51" t="s">
        <v>29</v>
      </c>
      <c r="H8" s="51" t="s">
        <v>28</v>
      </c>
      <c r="I8" s="51" t="s">
        <v>27</v>
      </c>
      <c r="J8" s="51" t="s">
        <v>27</v>
      </c>
      <c r="K8" s="51" t="s">
        <v>26</v>
      </c>
      <c r="L8" s="51" t="s">
        <v>25</v>
      </c>
      <c r="M8" s="51" t="s">
        <v>24</v>
      </c>
    </row>
    <row r="9" spans="1:39" ht="15.75" x14ac:dyDescent="0.3">
      <c r="A9" s="145">
        <v>1</v>
      </c>
      <c r="B9" s="147" t="s">
        <v>81</v>
      </c>
      <c r="C9" s="13">
        <v>1</v>
      </c>
      <c r="D9" s="12" t="s">
        <v>126</v>
      </c>
      <c r="E9" s="47">
        <v>796793184.00000095</v>
      </c>
      <c r="F9" s="47">
        <v>394033100.14000022</v>
      </c>
      <c r="G9" s="47">
        <v>0</v>
      </c>
      <c r="H9" s="11">
        <f>E9+F9+G9</f>
        <v>1190826284.1400013</v>
      </c>
      <c r="I9" s="11">
        <f>J9+K9+L9</f>
        <v>1007816860.5000008</v>
      </c>
      <c r="J9" s="47">
        <v>41239170.01000002</v>
      </c>
      <c r="K9" s="47">
        <v>0</v>
      </c>
      <c r="L9" s="47">
        <v>966577690.49000084</v>
      </c>
      <c r="M9" s="11">
        <f>H9-I9</f>
        <v>183009423.64000046</v>
      </c>
    </row>
    <row r="10" spans="1:39" ht="15.75" x14ac:dyDescent="0.3">
      <c r="A10" s="146"/>
      <c r="B10" s="148"/>
      <c r="C10" s="13">
        <v>5</v>
      </c>
      <c r="D10" s="12" t="s">
        <v>127</v>
      </c>
      <c r="E10" s="47">
        <v>300610732.00000012</v>
      </c>
      <c r="F10" s="47">
        <v>98731312.040000007</v>
      </c>
      <c r="G10" s="47">
        <v>0</v>
      </c>
      <c r="H10" s="11">
        <f>E10+F10+G10</f>
        <v>399342044.04000014</v>
      </c>
      <c r="I10" s="11">
        <f>J10+K10+L10</f>
        <v>357550617.05000019</v>
      </c>
      <c r="J10" s="47">
        <v>11357553.41</v>
      </c>
      <c r="K10" s="47">
        <v>0</v>
      </c>
      <c r="L10" s="47">
        <v>346193063.64000016</v>
      </c>
      <c r="M10" s="11">
        <f>H10-I10</f>
        <v>41791426.98999995</v>
      </c>
    </row>
    <row r="11" spans="1:39" x14ac:dyDescent="0.25">
      <c r="A11" s="146"/>
      <c r="B11" s="149" t="s">
        <v>80</v>
      </c>
      <c r="C11" s="150"/>
      <c r="D11" s="150"/>
      <c r="E11" s="44">
        <f t="shared" ref="E11:M11" si="0">SUM(E9:E10)</f>
        <v>1097403916.000001</v>
      </c>
      <c r="F11" s="44">
        <f t="shared" si="0"/>
        <v>492764412.18000025</v>
      </c>
      <c r="G11" s="44">
        <f t="shared" si="0"/>
        <v>0</v>
      </c>
      <c r="H11" s="44">
        <f t="shared" si="0"/>
        <v>1590168328.1800015</v>
      </c>
      <c r="I11" s="44">
        <f t="shared" si="0"/>
        <v>1365367477.5500011</v>
      </c>
      <c r="J11" s="44">
        <f t="shared" si="0"/>
        <v>52596723.420000017</v>
      </c>
      <c r="K11" s="44">
        <f t="shared" si="0"/>
        <v>0</v>
      </c>
      <c r="L11" s="44">
        <f t="shared" si="0"/>
        <v>1312770754.1300011</v>
      </c>
      <c r="M11" s="44">
        <f t="shared" si="0"/>
        <v>224800850.63000041</v>
      </c>
    </row>
    <row r="12" spans="1:39" ht="15.75" x14ac:dyDescent="0.3">
      <c r="A12" s="145">
        <v>2</v>
      </c>
      <c r="B12" s="147" t="s">
        <v>79</v>
      </c>
      <c r="C12" s="13">
        <v>5</v>
      </c>
      <c r="D12" s="12" t="s">
        <v>127</v>
      </c>
      <c r="E12" s="47">
        <v>118435420</v>
      </c>
      <c r="F12" s="47">
        <v>40081296.630000003</v>
      </c>
      <c r="G12" s="47">
        <v>0</v>
      </c>
      <c r="H12" s="11">
        <f>E12+F12+G12</f>
        <v>158516716.63</v>
      </c>
      <c r="I12" s="11">
        <f>J12+K12+L12</f>
        <v>157874917.17000002</v>
      </c>
      <c r="J12" s="47">
        <v>16172510.4</v>
      </c>
      <c r="K12" s="47">
        <v>0</v>
      </c>
      <c r="L12" s="47">
        <v>141702406.77000001</v>
      </c>
      <c r="M12" s="11">
        <f>H12-I12</f>
        <v>641799.45999997854</v>
      </c>
    </row>
    <row r="13" spans="1:39" ht="18" customHeight="1" x14ac:dyDescent="0.3">
      <c r="A13" s="146"/>
      <c r="B13" s="148"/>
      <c r="C13" s="13">
        <v>6</v>
      </c>
      <c r="D13" s="12" t="s">
        <v>128</v>
      </c>
      <c r="E13" s="47">
        <v>0</v>
      </c>
      <c r="F13" s="47">
        <v>72341662.980000004</v>
      </c>
      <c r="G13" s="47">
        <v>0</v>
      </c>
      <c r="H13" s="11">
        <f>E13+F13+G13</f>
        <v>72341662.980000004</v>
      </c>
      <c r="I13" s="11">
        <f>J13+K13+L13</f>
        <v>56064572.980000012</v>
      </c>
      <c r="J13" s="47">
        <v>0</v>
      </c>
      <c r="K13" s="47">
        <v>0</v>
      </c>
      <c r="L13" s="47">
        <v>56064572.980000012</v>
      </c>
      <c r="M13" s="11">
        <f>H13-I13</f>
        <v>16277089.999999993</v>
      </c>
    </row>
    <row r="14" spans="1:39" x14ac:dyDescent="0.25">
      <c r="A14" s="146"/>
      <c r="B14" s="149" t="s">
        <v>78</v>
      </c>
      <c r="C14" s="150"/>
      <c r="D14" s="150"/>
      <c r="E14" s="44">
        <f t="shared" ref="E14:M14" si="1">SUM(E12:E13)</f>
        <v>118435420</v>
      </c>
      <c r="F14" s="44">
        <f t="shared" si="1"/>
        <v>112422959.61000001</v>
      </c>
      <c r="G14" s="44">
        <f t="shared" si="1"/>
        <v>0</v>
      </c>
      <c r="H14" s="44">
        <f t="shared" si="1"/>
        <v>230858379.61000001</v>
      </c>
      <c r="I14" s="44">
        <f t="shared" si="1"/>
        <v>213939490.15000004</v>
      </c>
      <c r="J14" s="44">
        <f t="shared" si="1"/>
        <v>16172510.4</v>
      </c>
      <c r="K14" s="44">
        <f t="shared" si="1"/>
        <v>0</v>
      </c>
      <c r="L14" s="44">
        <f t="shared" si="1"/>
        <v>197766979.75000003</v>
      </c>
      <c r="M14" s="44">
        <f t="shared" si="1"/>
        <v>16918889.459999971</v>
      </c>
    </row>
    <row r="15" spans="1:39" x14ac:dyDescent="0.25">
      <c r="E15" s="4"/>
      <c r="F15" s="4"/>
      <c r="G15" s="4"/>
      <c r="H15" s="4"/>
      <c r="I15" s="4"/>
      <c r="J15" s="4"/>
      <c r="K15" s="4"/>
      <c r="L15" s="4"/>
      <c r="M15" s="4"/>
    </row>
    <row r="16" spans="1:39" x14ac:dyDescent="0.25">
      <c r="A16" s="143" t="s">
        <v>0</v>
      </c>
      <c r="B16" s="143"/>
      <c r="C16" s="143"/>
      <c r="D16" s="144"/>
      <c r="E16" s="7">
        <f>SUM(E11,E14)</f>
        <v>1215839336.000001</v>
      </c>
      <c r="F16" s="7">
        <f>SUM(F11,F14)</f>
        <v>605187371.7900002</v>
      </c>
      <c r="G16" s="7">
        <f>SUM(G11,G14)</f>
        <v>0</v>
      </c>
      <c r="H16" s="7">
        <f t="shared" ref="H16:M16" si="2">SUM(H11,H14)</f>
        <v>1821026707.7900014</v>
      </c>
      <c r="I16" s="7">
        <f t="shared" si="2"/>
        <v>1579306967.7000012</v>
      </c>
      <c r="J16" s="7">
        <f t="shared" si="2"/>
        <v>68769233.820000023</v>
      </c>
      <c r="K16" s="7">
        <f t="shared" si="2"/>
        <v>0</v>
      </c>
      <c r="L16" s="7">
        <f t="shared" si="2"/>
        <v>1510537733.8800011</v>
      </c>
      <c r="M16" s="7">
        <f t="shared" si="2"/>
        <v>241719740.09000039</v>
      </c>
    </row>
  </sheetData>
  <mergeCells count="12">
    <mergeCell ref="A16:D16"/>
    <mergeCell ref="A2:M2"/>
    <mergeCell ref="A3:M3"/>
    <mergeCell ref="A4:M4"/>
    <mergeCell ref="A5:M5"/>
    <mergeCell ref="A8:B8"/>
    <mergeCell ref="A9:A11"/>
    <mergeCell ref="B9:B10"/>
    <mergeCell ref="B11:D11"/>
    <mergeCell ref="A12:A14"/>
    <mergeCell ref="B12:B13"/>
    <mergeCell ref="B14:D14"/>
  </mergeCells>
  <printOptions horizontalCentered="1"/>
  <pageMargins left="0" right="0" top="0.74803149606299213" bottom="0.74803149606299213" header="0.31496062992125984" footer="0.31496062992125984"/>
  <pageSetup scale="90" fitToHeight="0" orientation="landscape" r:id="rId1"/>
  <ignoredErrors>
    <ignoredError sqref="H11:M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13"/>
  <sheetViews>
    <sheetView showGridLines="0" view="pageBreakPreview" zoomScaleNormal="100" zoomScaleSheetLayoutView="100" workbookViewId="0">
      <selection activeCell="A4" sqref="A4:K4"/>
    </sheetView>
  </sheetViews>
  <sheetFormatPr baseColWidth="10" defaultRowHeight="15" x14ac:dyDescent="0.25"/>
  <cols>
    <col min="2" max="2" width="30" style="2" customWidth="1"/>
    <col min="3" max="3" width="14.42578125" bestFit="1" customWidth="1"/>
    <col min="4" max="4" width="15.42578125" bestFit="1" customWidth="1"/>
    <col min="5" max="5" width="15.140625" customWidth="1"/>
    <col min="6" max="7" width="14.42578125" bestFit="1" customWidth="1"/>
    <col min="8" max="9" width="12.28515625" hidden="1" customWidth="1"/>
    <col min="10" max="11" width="14.42578125" bestFit="1" customWidth="1"/>
  </cols>
  <sheetData>
    <row r="2" spans="1:39" s="22" customFormat="1" ht="12" customHeight="1" x14ac:dyDescent="0.3">
      <c r="A2" s="127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12" customHeight="1" x14ac:dyDescent="0.3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12" customHeight="1" x14ac:dyDescent="0.3">
      <c r="A4" s="130" t="s">
        <v>87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12" customHeight="1" x14ac:dyDescent="0.3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9" ht="12" customHeight="1" x14ac:dyDescent="0.25">
      <c r="A6" s="29"/>
      <c r="C6" s="28"/>
    </row>
    <row r="7" spans="1:39" x14ac:dyDescent="0.25">
      <c r="H7" s="27"/>
      <c r="I7" s="27"/>
    </row>
    <row r="8" spans="1:39" ht="35.25" customHeight="1" x14ac:dyDescent="0.25">
      <c r="A8" s="49" t="s">
        <v>76</v>
      </c>
      <c r="B8" s="50" t="s">
        <v>37</v>
      </c>
      <c r="C8" s="51" t="s">
        <v>31</v>
      </c>
      <c r="D8" s="51" t="s">
        <v>30</v>
      </c>
      <c r="E8" s="51" t="s">
        <v>29</v>
      </c>
      <c r="F8" s="51" t="s">
        <v>28</v>
      </c>
      <c r="G8" s="51" t="s">
        <v>27</v>
      </c>
      <c r="H8" s="51" t="s">
        <v>27</v>
      </c>
      <c r="I8" s="51" t="s">
        <v>26</v>
      </c>
      <c r="J8" s="51" t="s">
        <v>25</v>
      </c>
      <c r="K8" s="51" t="s">
        <v>24</v>
      </c>
    </row>
    <row r="9" spans="1:39" ht="18" customHeight="1" x14ac:dyDescent="0.3">
      <c r="A9" s="46">
        <v>1</v>
      </c>
      <c r="B9" s="45" t="s">
        <v>86</v>
      </c>
      <c r="C9" s="47">
        <v>1034266327.670002</v>
      </c>
      <c r="D9" s="47">
        <v>569634018.66999984</v>
      </c>
      <c r="E9" s="47">
        <v>-30698483.359999899</v>
      </c>
      <c r="F9" s="11">
        <f>C9+D9+E9</f>
        <v>1573201862.9800019</v>
      </c>
      <c r="G9" s="11">
        <f>H9+I9+J9</f>
        <v>1331482122.8899999</v>
      </c>
      <c r="H9" s="47">
        <v>52794978.460000016</v>
      </c>
      <c r="I9" s="47">
        <v>0</v>
      </c>
      <c r="J9" s="47">
        <v>1278687144.4299998</v>
      </c>
      <c r="K9" s="11">
        <f>F9-G9</f>
        <v>241719740.09000206</v>
      </c>
    </row>
    <row r="10" spans="1:39" ht="18" customHeight="1" x14ac:dyDescent="0.3">
      <c r="A10" s="46">
        <v>2</v>
      </c>
      <c r="B10" s="45" t="s">
        <v>85</v>
      </c>
      <c r="C10" s="47">
        <v>181573008.33000004</v>
      </c>
      <c r="D10" s="47">
        <v>35553353.119999997</v>
      </c>
      <c r="E10" s="47">
        <v>30698483.360000059</v>
      </c>
      <c r="F10" s="11">
        <f>C10+D10+E10</f>
        <v>247824844.81000012</v>
      </c>
      <c r="G10" s="11">
        <f>H10+I10+J10</f>
        <v>247824844.80999988</v>
      </c>
      <c r="H10" s="47">
        <v>15974255.359999999</v>
      </c>
      <c r="I10" s="47">
        <v>0</v>
      </c>
      <c r="J10" s="47">
        <v>231850589.44999987</v>
      </c>
      <c r="K10" s="38">
        <v>0</v>
      </c>
    </row>
    <row r="11" spans="1:39" x14ac:dyDescent="0.25">
      <c r="C11" s="24"/>
      <c r="D11" s="4"/>
      <c r="E11" s="4"/>
      <c r="F11" s="4"/>
      <c r="G11" s="4"/>
      <c r="H11" s="4"/>
      <c r="I11" s="4"/>
      <c r="J11" s="4"/>
      <c r="K11" s="24"/>
    </row>
    <row r="12" spans="1:39" ht="18" customHeight="1" x14ac:dyDescent="0.25">
      <c r="A12" s="9"/>
      <c r="B12" s="8" t="s">
        <v>0</v>
      </c>
      <c r="C12" s="7">
        <f>SUM(C9:C11)</f>
        <v>1215839336.0000019</v>
      </c>
      <c r="D12" s="7">
        <f>SUM(D9:D11)</f>
        <v>605187371.78999984</v>
      </c>
      <c r="E12" s="7">
        <v>0</v>
      </c>
      <c r="F12" s="7">
        <f t="shared" ref="F12:K12" si="0">SUM(F9:F10)</f>
        <v>1821026707.7900021</v>
      </c>
      <c r="G12" s="7">
        <f t="shared" si="0"/>
        <v>1579306967.6999998</v>
      </c>
      <c r="H12" s="7">
        <f t="shared" si="0"/>
        <v>68769233.820000023</v>
      </c>
      <c r="I12" s="7">
        <f t="shared" si="0"/>
        <v>0</v>
      </c>
      <c r="J12" s="7">
        <f t="shared" si="0"/>
        <v>1510537733.8799996</v>
      </c>
      <c r="K12" s="7">
        <f t="shared" si="0"/>
        <v>241719740.09000206</v>
      </c>
    </row>
    <row r="13" spans="1:39" x14ac:dyDescent="0.25">
      <c r="C13" s="24"/>
      <c r="D13" s="24"/>
      <c r="E13" s="24"/>
      <c r="F13" s="24"/>
      <c r="G13" s="24"/>
      <c r="H13" s="24"/>
      <c r="I13" s="24"/>
      <c r="J13" s="24"/>
      <c r="K13" s="24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J44" sqref="J44"/>
    </sheetView>
  </sheetViews>
  <sheetFormatPr baseColWidth="10" defaultRowHeight="15" x14ac:dyDescent="0.25"/>
  <cols>
    <col min="1" max="1" width="24.7109375" style="2" customWidth="1"/>
    <col min="2" max="2" width="22.42578125" customWidth="1"/>
    <col min="3" max="3" width="18.85546875" customWidth="1"/>
    <col min="4" max="4" width="21.140625" style="2" customWidth="1"/>
    <col min="5" max="5" width="18.7109375" customWidth="1"/>
    <col min="6" max="6" width="19" customWidth="1"/>
  </cols>
  <sheetData>
    <row r="1" spans="1:6" x14ac:dyDescent="0.25">
      <c r="A1" s="121" t="s">
        <v>135</v>
      </c>
      <c r="B1" s="121"/>
      <c r="C1" s="121"/>
      <c r="D1" s="121"/>
      <c r="E1" s="121"/>
      <c r="F1" s="121"/>
    </row>
    <row r="2" spans="1:6" x14ac:dyDescent="0.25">
      <c r="A2" s="121" t="s">
        <v>136</v>
      </c>
      <c r="B2" s="121"/>
      <c r="C2" s="121"/>
      <c r="D2" s="121"/>
      <c r="E2" s="121"/>
      <c r="F2" s="121"/>
    </row>
    <row r="3" spans="1:6" x14ac:dyDescent="0.25">
      <c r="A3" s="121" t="s">
        <v>137</v>
      </c>
      <c r="B3" s="121"/>
      <c r="C3" s="121"/>
      <c r="D3" s="121"/>
      <c r="E3" s="121"/>
      <c r="F3" s="121"/>
    </row>
    <row r="4" spans="1:6" x14ac:dyDescent="0.25">
      <c r="A4" s="112"/>
      <c r="B4" s="109"/>
      <c r="C4" s="109"/>
      <c r="D4" s="112"/>
      <c r="E4" s="109"/>
      <c r="F4" s="109"/>
    </row>
    <row r="5" spans="1:6" x14ac:dyDescent="0.25">
      <c r="A5" s="121" t="s">
        <v>339</v>
      </c>
      <c r="B5" s="121"/>
      <c r="C5" s="121"/>
      <c r="D5" s="121"/>
      <c r="E5" s="121"/>
      <c r="F5" s="121"/>
    </row>
    <row r="6" spans="1:6" x14ac:dyDescent="0.25">
      <c r="A6" s="121" t="s">
        <v>139</v>
      </c>
      <c r="B6" s="121"/>
      <c r="C6" s="121"/>
      <c r="D6" s="121"/>
      <c r="E6" s="121"/>
      <c r="F6" s="121"/>
    </row>
    <row r="7" spans="1:6" x14ac:dyDescent="0.25">
      <c r="A7" s="121" t="s">
        <v>140</v>
      </c>
      <c r="B7" s="121"/>
      <c r="C7" s="121"/>
      <c r="D7" s="121"/>
      <c r="E7" s="121"/>
      <c r="F7" s="121"/>
    </row>
    <row r="9" spans="1:6" x14ac:dyDescent="0.25">
      <c r="A9" s="113"/>
      <c r="B9" s="114">
        <v>2019</v>
      </c>
      <c r="C9" s="114">
        <v>2018</v>
      </c>
      <c r="D9" s="115"/>
      <c r="E9" s="114">
        <v>2019</v>
      </c>
      <c r="F9" s="114">
        <v>2018</v>
      </c>
    </row>
    <row r="10" spans="1:6" x14ac:dyDescent="0.25">
      <c r="A10" s="113" t="s">
        <v>204</v>
      </c>
      <c r="B10" s="111">
        <v>0</v>
      </c>
      <c r="C10" s="111">
        <v>0</v>
      </c>
      <c r="D10" s="113" t="s">
        <v>340</v>
      </c>
      <c r="E10" s="111">
        <v>0</v>
      </c>
      <c r="F10" s="111">
        <v>0</v>
      </c>
    </row>
    <row r="11" spans="1:6" x14ac:dyDescent="0.25">
      <c r="A11" s="113" t="s">
        <v>341</v>
      </c>
      <c r="B11" s="111">
        <v>0</v>
      </c>
      <c r="C11" s="111">
        <v>0</v>
      </c>
      <c r="D11" s="113" t="s">
        <v>342</v>
      </c>
      <c r="E11" s="111">
        <v>0</v>
      </c>
      <c r="F11" s="111">
        <v>0</v>
      </c>
    </row>
    <row r="12" spans="1:6" ht="30" x14ac:dyDescent="0.25">
      <c r="A12" s="113" t="s">
        <v>207</v>
      </c>
      <c r="B12" s="111">
        <v>313393458.52999997</v>
      </c>
      <c r="C12" s="111">
        <v>327361774.16000003</v>
      </c>
      <c r="D12" s="113" t="s">
        <v>269</v>
      </c>
      <c r="E12" s="111">
        <v>56974719.700000003</v>
      </c>
      <c r="F12" s="111">
        <v>30102478.359999999</v>
      </c>
    </row>
    <row r="13" spans="1:6" ht="30" x14ac:dyDescent="0.25">
      <c r="A13" s="113" t="s">
        <v>209</v>
      </c>
      <c r="B13" s="111">
        <v>1684686.6</v>
      </c>
      <c r="C13" s="111">
        <v>4133541.48</v>
      </c>
      <c r="D13" s="113" t="s">
        <v>270</v>
      </c>
      <c r="E13" s="111">
        <v>0</v>
      </c>
      <c r="F13" s="111">
        <v>0</v>
      </c>
    </row>
    <row r="14" spans="1:6" ht="45" x14ac:dyDescent="0.25">
      <c r="A14" s="113" t="s">
        <v>211</v>
      </c>
      <c r="B14" s="111">
        <v>408526.83</v>
      </c>
      <c r="C14" s="111">
        <v>8698437.5999999996</v>
      </c>
      <c r="D14" s="113" t="s">
        <v>271</v>
      </c>
      <c r="E14" s="111">
        <v>7818180</v>
      </c>
      <c r="F14" s="111">
        <v>7818180</v>
      </c>
    </row>
    <row r="15" spans="1:6" ht="30" x14ac:dyDescent="0.25">
      <c r="A15" s="113" t="s">
        <v>213</v>
      </c>
      <c r="B15" s="111">
        <v>0</v>
      </c>
      <c r="C15" s="111">
        <v>0</v>
      </c>
      <c r="D15" s="113" t="s">
        <v>272</v>
      </c>
      <c r="E15" s="111">
        <v>0</v>
      </c>
      <c r="F15" s="111">
        <v>0</v>
      </c>
    </row>
    <row r="16" spans="1:6" ht="30" x14ac:dyDescent="0.25">
      <c r="A16" s="113" t="s">
        <v>215</v>
      </c>
      <c r="B16" s="111">
        <v>0</v>
      </c>
      <c r="C16" s="111">
        <v>0</v>
      </c>
      <c r="D16" s="113" t="s">
        <v>273</v>
      </c>
      <c r="E16" s="111">
        <v>0</v>
      </c>
      <c r="F16" s="111">
        <v>0</v>
      </c>
    </row>
    <row r="17" spans="1:6" ht="60" x14ac:dyDescent="0.25">
      <c r="A17" s="113" t="s">
        <v>217</v>
      </c>
      <c r="B17" s="111">
        <v>0</v>
      </c>
      <c r="C17" s="111">
        <v>0</v>
      </c>
      <c r="D17" s="113" t="s">
        <v>274</v>
      </c>
      <c r="E17" s="111">
        <v>0</v>
      </c>
      <c r="F17" s="111">
        <v>0</v>
      </c>
    </row>
    <row r="18" spans="1:6" ht="30" x14ac:dyDescent="0.25">
      <c r="A18" s="113" t="s">
        <v>219</v>
      </c>
      <c r="B18" s="111">
        <v>0</v>
      </c>
      <c r="C18" s="111">
        <v>0</v>
      </c>
      <c r="D18" s="113" t="s">
        <v>275</v>
      </c>
      <c r="E18" s="111">
        <v>24816006.07</v>
      </c>
      <c r="F18" s="111">
        <v>39127834.270000003</v>
      </c>
    </row>
    <row r="19" spans="1:6" ht="30" x14ac:dyDescent="0.25">
      <c r="A19" s="113" t="s">
        <v>343</v>
      </c>
      <c r="B19" s="111">
        <v>315486671.94999999</v>
      </c>
      <c r="C19" s="111">
        <v>340193753.23000002</v>
      </c>
      <c r="D19" s="113" t="s">
        <v>276</v>
      </c>
      <c r="E19" s="111">
        <v>0</v>
      </c>
      <c r="F19" s="111">
        <v>0</v>
      </c>
    </row>
    <row r="20" spans="1:6" ht="30" x14ac:dyDescent="0.25">
      <c r="A20" s="113" t="s">
        <v>344</v>
      </c>
      <c r="B20" s="111">
        <v>0</v>
      </c>
      <c r="C20" s="111">
        <v>0</v>
      </c>
      <c r="D20" s="113" t="s">
        <v>345</v>
      </c>
      <c r="E20" s="111">
        <v>89608905.769999996</v>
      </c>
      <c r="F20" s="111">
        <v>77048492.629999995</v>
      </c>
    </row>
    <row r="21" spans="1:6" ht="30" x14ac:dyDescent="0.25">
      <c r="A21" s="113" t="s">
        <v>222</v>
      </c>
      <c r="B21" s="111">
        <v>39833604.740000002</v>
      </c>
      <c r="C21" s="111">
        <v>32118075.890000001</v>
      </c>
      <c r="D21" s="113" t="s">
        <v>279</v>
      </c>
      <c r="E21" s="111">
        <v>0</v>
      </c>
      <c r="F21" s="111">
        <v>0</v>
      </c>
    </row>
    <row r="22" spans="1:6" ht="45" x14ac:dyDescent="0.25">
      <c r="A22" s="113" t="s">
        <v>224</v>
      </c>
      <c r="B22" s="111">
        <v>6746560.7599999998</v>
      </c>
      <c r="C22" s="111">
        <v>11083710.93</v>
      </c>
      <c r="D22" s="113" t="s">
        <v>280</v>
      </c>
      <c r="E22" s="111">
        <v>0</v>
      </c>
      <c r="F22" s="111">
        <v>12247.43</v>
      </c>
    </row>
    <row r="23" spans="1:6" ht="60" x14ac:dyDescent="0.25">
      <c r="A23" s="113" t="s">
        <v>226</v>
      </c>
      <c r="B23" s="111">
        <v>2084324040.4000001</v>
      </c>
      <c r="C23" s="111">
        <v>1993755796.3499999</v>
      </c>
      <c r="D23" s="113" t="s">
        <v>281</v>
      </c>
      <c r="E23" s="111">
        <v>0</v>
      </c>
      <c r="F23" s="111">
        <v>0</v>
      </c>
    </row>
    <row r="24" spans="1:6" ht="30" x14ac:dyDescent="0.25">
      <c r="A24" s="113" t="s">
        <v>228</v>
      </c>
      <c r="B24" s="111">
        <v>288983382.75</v>
      </c>
      <c r="C24" s="111">
        <v>236859408.66</v>
      </c>
      <c r="D24" s="113" t="s">
        <v>282</v>
      </c>
      <c r="E24" s="111">
        <v>44303040</v>
      </c>
      <c r="F24" s="111">
        <v>52121220</v>
      </c>
    </row>
    <row r="25" spans="1:6" ht="30" x14ac:dyDescent="0.25">
      <c r="A25" s="113" t="s">
        <v>230</v>
      </c>
      <c r="B25" s="111">
        <v>62608310.939999998</v>
      </c>
      <c r="C25" s="111">
        <v>52091627.759999998</v>
      </c>
      <c r="D25" s="113" t="s">
        <v>283</v>
      </c>
      <c r="E25" s="111">
        <v>0</v>
      </c>
      <c r="F25" s="111">
        <v>0</v>
      </c>
    </row>
    <row r="26" spans="1:6" ht="60" x14ac:dyDescent="0.25">
      <c r="A26" s="113" t="s">
        <v>232</v>
      </c>
      <c r="B26" s="111">
        <v>-132023097.02</v>
      </c>
      <c r="C26" s="111">
        <v>-83398869.790000007</v>
      </c>
      <c r="D26" s="113" t="s">
        <v>346</v>
      </c>
      <c r="E26" s="111">
        <v>0</v>
      </c>
      <c r="F26" s="111">
        <v>0</v>
      </c>
    </row>
    <row r="27" spans="1:6" ht="30" x14ac:dyDescent="0.25">
      <c r="A27" s="113" t="s">
        <v>234</v>
      </c>
      <c r="B27" s="111">
        <v>0</v>
      </c>
      <c r="C27" s="111">
        <v>0</v>
      </c>
      <c r="D27" s="113" t="s">
        <v>285</v>
      </c>
      <c r="E27" s="111">
        <v>0</v>
      </c>
      <c r="F27" s="111">
        <v>0</v>
      </c>
    </row>
    <row r="28" spans="1:6" ht="45" x14ac:dyDescent="0.25">
      <c r="A28" s="113" t="s">
        <v>347</v>
      </c>
      <c r="B28" s="111">
        <v>0</v>
      </c>
      <c r="C28" s="111">
        <v>0</v>
      </c>
      <c r="D28" s="113" t="s">
        <v>348</v>
      </c>
      <c r="E28" s="111">
        <v>44303040</v>
      </c>
      <c r="F28" s="111">
        <v>52133467.43</v>
      </c>
    </row>
    <row r="29" spans="1:6" ht="30" x14ac:dyDescent="0.25">
      <c r="A29" s="113" t="s">
        <v>349</v>
      </c>
      <c r="B29" s="111">
        <v>0</v>
      </c>
      <c r="C29" s="111">
        <v>0</v>
      </c>
      <c r="D29" s="113" t="s">
        <v>350</v>
      </c>
      <c r="E29" s="111">
        <v>133911945.77</v>
      </c>
      <c r="F29" s="111">
        <v>129181960.06</v>
      </c>
    </row>
    <row r="30" spans="1:6" ht="30" x14ac:dyDescent="0.25">
      <c r="A30" s="113" t="s">
        <v>351</v>
      </c>
      <c r="B30" s="111">
        <v>2350472802.5700002</v>
      </c>
      <c r="C30" s="111">
        <v>2242509749.8000002</v>
      </c>
      <c r="D30" s="113" t="s">
        <v>352</v>
      </c>
      <c r="E30" s="111">
        <v>0</v>
      </c>
      <c r="F30" s="111">
        <v>0</v>
      </c>
    </row>
    <row r="31" spans="1:6" ht="45" x14ac:dyDescent="0.25">
      <c r="A31" s="113" t="s">
        <v>353</v>
      </c>
      <c r="B31" s="111">
        <v>2665959474.5300002</v>
      </c>
      <c r="C31" s="111">
        <v>2582703503.04</v>
      </c>
      <c r="D31" s="113" t="s">
        <v>287</v>
      </c>
      <c r="E31" s="111">
        <v>0</v>
      </c>
      <c r="F31" s="111">
        <v>0</v>
      </c>
    </row>
    <row r="32" spans="1:6" x14ac:dyDescent="0.25">
      <c r="A32" s="113"/>
      <c r="B32" s="110"/>
      <c r="C32" s="110"/>
      <c r="D32" s="113" t="s">
        <v>288</v>
      </c>
      <c r="E32" s="111">
        <v>1160792.51</v>
      </c>
      <c r="F32" s="111">
        <v>1160792.51</v>
      </c>
    </row>
    <row r="33" spans="1:6" x14ac:dyDescent="0.25">
      <c r="A33" s="113"/>
      <c r="B33" s="110"/>
      <c r="C33" s="110"/>
      <c r="D33" s="113" t="s">
        <v>289</v>
      </c>
      <c r="E33" s="111">
        <v>862500178.14999998</v>
      </c>
      <c r="F33" s="111">
        <v>659082793.35000002</v>
      </c>
    </row>
    <row r="34" spans="1:6" ht="45" x14ac:dyDescent="0.25">
      <c r="A34" s="113"/>
      <c r="B34" s="110"/>
      <c r="C34" s="110"/>
      <c r="D34" s="113" t="s">
        <v>354</v>
      </c>
      <c r="E34" s="111">
        <v>0</v>
      </c>
      <c r="F34" s="111">
        <v>0</v>
      </c>
    </row>
    <row r="35" spans="1:6" ht="30" x14ac:dyDescent="0.25">
      <c r="A35" s="113"/>
      <c r="B35" s="110"/>
      <c r="C35" s="110"/>
      <c r="D35" s="113" t="s">
        <v>291</v>
      </c>
      <c r="E35" s="111">
        <v>0</v>
      </c>
      <c r="F35" s="111">
        <v>0</v>
      </c>
    </row>
    <row r="36" spans="1:6" ht="45" x14ac:dyDescent="0.25">
      <c r="A36" s="113"/>
      <c r="B36" s="110"/>
      <c r="C36" s="110"/>
      <c r="D36" s="113" t="s">
        <v>355</v>
      </c>
      <c r="E36" s="111">
        <v>133023171.55</v>
      </c>
      <c r="F36" s="111">
        <v>266320705.44</v>
      </c>
    </row>
    <row r="37" spans="1:6" ht="30" x14ac:dyDescent="0.25">
      <c r="A37" s="113"/>
      <c r="B37" s="110"/>
      <c r="C37" s="110"/>
      <c r="D37" s="113" t="s">
        <v>293</v>
      </c>
      <c r="E37" s="111">
        <v>1532376073.8399999</v>
      </c>
      <c r="F37" s="111">
        <v>1523969938.97</v>
      </c>
    </row>
    <row r="38" spans="1:6" x14ac:dyDescent="0.25">
      <c r="A38" s="113"/>
      <c r="B38" s="110"/>
      <c r="C38" s="110"/>
      <c r="D38" s="113" t="s">
        <v>294</v>
      </c>
      <c r="E38" s="111">
        <v>2987312.7</v>
      </c>
      <c r="F38" s="111">
        <v>2987312.7</v>
      </c>
    </row>
    <row r="39" spans="1:6" x14ac:dyDescent="0.25">
      <c r="A39" s="113"/>
      <c r="B39" s="110"/>
      <c r="C39" s="110"/>
      <c r="D39" s="113" t="s">
        <v>295</v>
      </c>
      <c r="E39" s="111">
        <v>0</v>
      </c>
      <c r="F39" s="111">
        <v>0</v>
      </c>
    </row>
    <row r="40" spans="1:6" ht="45" x14ac:dyDescent="0.25">
      <c r="A40" s="113"/>
      <c r="B40" s="110"/>
      <c r="C40" s="110"/>
      <c r="D40" s="113" t="s">
        <v>296</v>
      </c>
      <c r="E40" s="111">
        <v>0</v>
      </c>
      <c r="F40" s="111">
        <v>0</v>
      </c>
    </row>
    <row r="41" spans="1:6" ht="60" x14ac:dyDescent="0.25">
      <c r="A41" s="113"/>
      <c r="B41" s="110"/>
      <c r="C41" s="110"/>
      <c r="D41" s="113" t="s">
        <v>356</v>
      </c>
      <c r="E41" s="111">
        <v>0</v>
      </c>
      <c r="F41" s="111">
        <v>0</v>
      </c>
    </row>
    <row r="42" spans="1:6" ht="30" x14ac:dyDescent="0.25">
      <c r="A42" s="113"/>
      <c r="B42" s="110"/>
      <c r="C42" s="110"/>
      <c r="D42" s="113" t="s">
        <v>299</v>
      </c>
      <c r="E42" s="111">
        <v>0</v>
      </c>
      <c r="F42" s="111">
        <v>0</v>
      </c>
    </row>
    <row r="43" spans="1:6" ht="45" x14ac:dyDescent="0.25">
      <c r="A43" s="113"/>
      <c r="B43" s="110"/>
      <c r="C43" s="110"/>
      <c r="D43" s="113" t="s">
        <v>357</v>
      </c>
      <c r="E43" s="111">
        <v>0</v>
      </c>
      <c r="F43" s="111">
        <v>0</v>
      </c>
    </row>
    <row r="44" spans="1:6" ht="30" x14ac:dyDescent="0.25">
      <c r="A44" s="113"/>
      <c r="B44" s="110"/>
      <c r="C44" s="110"/>
      <c r="D44" s="113" t="s">
        <v>358</v>
      </c>
      <c r="E44" s="111">
        <v>2532047528.75</v>
      </c>
      <c r="F44" s="111">
        <v>2453521542.9699998</v>
      </c>
    </row>
    <row r="45" spans="1:6" ht="45" x14ac:dyDescent="0.25">
      <c r="A45" s="113"/>
      <c r="B45" s="110"/>
      <c r="C45" s="110"/>
      <c r="D45" s="113" t="s">
        <v>359</v>
      </c>
      <c r="E45" s="111">
        <v>2665959474.5300002</v>
      </c>
      <c r="F45" s="111">
        <v>2582703503.04</v>
      </c>
    </row>
    <row r="47" spans="1:6" ht="35.25" customHeight="1" x14ac:dyDescent="0.25">
      <c r="A47" s="120" t="s">
        <v>195</v>
      </c>
      <c r="B47" s="120"/>
      <c r="C47" s="120"/>
      <c r="D47" s="120"/>
      <c r="E47" s="120"/>
      <c r="F47" s="120"/>
    </row>
  </sheetData>
  <mergeCells count="7">
    <mergeCell ref="A47:F47"/>
    <mergeCell ref="A1:F1"/>
    <mergeCell ref="A2:F2"/>
    <mergeCell ref="A3:F3"/>
    <mergeCell ref="A5:F5"/>
    <mergeCell ref="A6:F6"/>
    <mergeCell ref="A7:F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workbookViewId="0">
      <selection activeCell="B9" sqref="B9:C9"/>
    </sheetView>
  </sheetViews>
  <sheetFormatPr baseColWidth="10" defaultRowHeight="15" x14ac:dyDescent="0.25"/>
  <cols>
    <col min="1" max="1" width="42.5703125" style="2" customWidth="1"/>
    <col min="2" max="2" width="22.85546875" customWidth="1"/>
    <col min="3" max="3" width="32.140625" customWidth="1"/>
  </cols>
  <sheetData>
    <row r="1" spans="1:3" x14ac:dyDescent="0.25">
      <c r="A1" s="121" t="s">
        <v>135</v>
      </c>
      <c r="B1" s="121"/>
      <c r="C1" s="121"/>
    </row>
    <row r="2" spans="1:3" x14ac:dyDescent="0.25">
      <c r="A2" s="121" t="s">
        <v>136</v>
      </c>
      <c r="B2" s="121"/>
      <c r="C2" s="121"/>
    </row>
    <row r="3" spans="1:3" x14ac:dyDescent="0.25">
      <c r="A3" s="121" t="s">
        <v>137</v>
      </c>
      <c r="B3" s="121"/>
      <c r="C3" s="121"/>
    </row>
    <row r="4" spans="1:3" x14ac:dyDescent="0.25">
      <c r="A4" s="112"/>
      <c r="B4" s="109"/>
      <c r="C4" s="109"/>
    </row>
    <row r="5" spans="1:3" x14ac:dyDescent="0.25">
      <c r="A5" s="121" t="s">
        <v>302</v>
      </c>
      <c r="B5" s="121"/>
      <c r="C5" s="121"/>
    </row>
    <row r="6" spans="1:3" x14ac:dyDescent="0.25">
      <c r="A6" s="121" t="s">
        <v>197</v>
      </c>
      <c r="B6" s="121"/>
      <c r="C6" s="121"/>
    </row>
    <row r="7" spans="1:3" x14ac:dyDescent="0.25">
      <c r="A7" s="121" t="s">
        <v>140</v>
      </c>
      <c r="B7" s="121"/>
      <c r="C7" s="121"/>
    </row>
    <row r="9" spans="1:3" x14ac:dyDescent="0.25">
      <c r="A9" s="113"/>
      <c r="B9" s="114" t="s">
        <v>263</v>
      </c>
      <c r="C9" s="114" t="s">
        <v>384</v>
      </c>
    </row>
    <row r="10" spans="1:3" ht="30" x14ac:dyDescent="0.25">
      <c r="A10" s="113" t="s">
        <v>303</v>
      </c>
      <c r="B10" s="110"/>
      <c r="C10" s="110"/>
    </row>
    <row r="11" spans="1:3" x14ac:dyDescent="0.25">
      <c r="A11" s="113" t="s">
        <v>304</v>
      </c>
      <c r="B11" s="111">
        <v>104850622.19</v>
      </c>
      <c r="C11" s="111">
        <v>98254048.25</v>
      </c>
    </row>
    <row r="12" spans="1:3" x14ac:dyDescent="0.25">
      <c r="A12" s="113" t="s">
        <v>305</v>
      </c>
      <c r="B12" s="111">
        <v>37690599.32</v>
      </c>
      <c r="C12" s="111">
        <v>38004054.340000004</v>
      </c>
    </row>
    <row r="13" spans="1:3" x14ac:dyDescent="0.25">
      <c r="A13" s="113" t="s">
        <v>306</v>
      </c>
      <c r="B13" s="111">
        <v>0</v>
      </c>
      <c r="C13" s="111">
        <v>0</v>
      </c>
    </row>
    <row r="14" spans="1:3" x14ac:dyDescent="0.25">
      <c r="A14" s="113" t="s">
        <v>307</v>
      </c>
      <c r="B14" s="111">
        <v>9384086.0999999996</v>
      </c>
      <c r="C14" s="111">
        <v>12714066.390000001</v>
      </c>
    </row>
    <row r="15" spans="1:3" x14ac:dyDescent="0.25">
      <c r="A15" s="113" t="s">
        <v>308</v>
      </c>
      <c r="B15" s="111">
        <v>3683311.28</v>
      </c>
      <c r="C15" s="111">
        <v>2237064.0499999998</v>
      </c>
    </row>
    <row r="16" spans="1:3" x14ac:dyDescent="0.25">
      <c r="A16" s="113" t="s">
        <v>309</v>
      </c>
      <c r="B16" s="111">
        <v>2835977.88</v>
      </c>
      <c r="C16" s="111">
        <v>3395493.34</v>
      </c>
    </row>
    <row r="17" spans="1:3" ht="30" x14ac:dyDescent="0.25">
      <c r="A17" s="113" t="s">
        <v>310</v>
      </c>
      <c r="B17" s="111">
        <v>0</v>
      </c>
      <c r="C17" s="111">
        <v>0</v>
      </c>
    </row>
    <row r="18" spans="1:3" ht="45" x14ac:dyDescent="0.25">
      <c r="A18" s="113" t="s">
        <v>311</v>
      </c>
      <c r="B18" s="111">
        <v>5678546.5</v>
      </c>
      <c r="C18" s="111">
        <v>4577564.07</v>
      </c>
    </row>
    <row r="19" spans="1:3" x14ac:dyDescent="0.25">
      <c r="A19" s="113" t="s">
        <v>152</v>
      </c>
      <c r="B19" s="111">
        <v>45442326</v>
      </c>
      <c r="C19" s="111">
        <v>33583388</v>
      </c>
    </row>
    <row r="20" spans="1:3" ht="30" x14ac:dyDescent="0.25">
      <c r="A20" s="113" t="s">
        <v>312</v>
      </c>
      <c r="B20" s="111">
        <v>0</v>
      </c>
      <c r="C20" s="111">
        <v>0</v>
      </c>
    </row>
    <row r="21" spans="1:3" x14ac:dyDescent="0.25">
      <c r="A21" s="113" t="s">
        <v>313</v>
      </c>
      <c r="B21" s="111">
        <v>135775.10999999999</v>
      </c>
      <c r="C21" s="111">
        <v>3742418.06</v>
      </c>
    </row>
    <row r="22" spans="1:3" x14ac:dyDescent="0.25">
      <c r="A22" s="113" t="s">
        <v>314</v>
      </c>
      <c r="B22" s="111">
        <v>-162733965.16999999</v>
      </c>
      <c r="C22" s="111">
        <v>-109247157.22</v>
      </c>
    </row>
    <row r="23" spans="1:3" x14ac:dyDescent="0.25">
      <c r="A23" s="113" t="s">
        <v>315</v>
      </c>
      <c r="B23" s="111">
        <v>-23987743.379999999</v>
      </c>
      <c r="C23" s="111">
        <v>-15329264.01</v>
      </c>
    </row>
    <row r="24" spans="1:3" x14ac:dyDescent="0.25">
      <c r="A24" s="113" t="s">
        <v>316</v>
      </c>
      <c r="B24" s="111">
        <v>-54746146.729999997</v>
      </c>
      <c r="C24" s="111">
        <v>-36390652.619999997</v>
      </c>
    </row>
    <row r="25" spans="1:3" x14ac:dyDescent="0.25">
      <c r="A25" s="113" t="s">
        <v>317</v>
      </c>
      <c r="B25" s="111">
        <v>-70409718.890000001</v>
      </c>
      <c r="C25" s="111">
        <v>-41090122.549999997</v>
      </c>
    </row>
    <row r="26" spans="1:3" ht="30" x14ac:dyDescent="0.25">
      <c r="A26" s="113" t="s">
        <v>318</v>
      </c>
      <c r="B26" s="111">
        <v>-13590356.17</v>
      </c>
      <c r="C26" s="111">
        <v>-16437118.039999999</v>
      </c>
    </row>
    <row r="27" spans="1:3" ht="30" x14ac:dyDescent="0.25">
      <c r="A27" s="113" t="s">
        <v>167</v>
      </c>
      <c r="B27" s="111">
        <v>-5000674</v>
      </c>
      <c r="C27" s="111">
        <v>-4925147</v>
      </c>
    </row>
    <row r="28" spans="1:3" x14ac:dyDescent="0.25">
      <c r="A28" s="113" t="s">
        <v>319</v>
      </c>
      <c r="B28" s="111">
        <v>0</v>
      </c>
      <c r="C28" s="111">
        <v>0</v>
      </c>
    </row>
    <row r="29" spans="1:3" x14ac:dyDescent="0.25">
      <c r="A29" s="113" t="s">
        <v>169</v>
      </c>
      <c r="B29" s="111">
        <v>-616000</v>
      </c>
      <c r="C29" s="111">
        <v>-608674.1</v>
      </c>
    </row>
    <row r="30" spans="1:3" x14ac:dyDescent="0.25">
      <c r="A30" s="113" t="s">
        <v>170</v>
      </c>
      <c r="B30" s="111">
        <v>-7192245.0800000001</v>
      </c>
      <c r="C30" s="111">
        <v>-10041954.35</v>
      </c>
    </row>
    <row r="31" spans="1:3" x14ac:dyDescent="0.25">
      <c r="A31" s="113" t="s">
        <v>171</v>
      </c>
      <c r="B31" s="111">
        <v>-781437.09</v>
      </c>
      <c r="C31" s="111">
        <v>-861342.59</v>
      </c>
    </row>
    <row r="32" spans="1:3" ht="30" x14ac:dyDescent="0.25">
      <c r="A32" s="113" t="s">
        <v>320</v>
      </c>
      <c r="B32" s="111">
        <v>0</v>
      </c>
      <c r="C32" s="111">
        <v>0</v>
      </c>
    </row>
    <row r="33" spans="1:3" x14ac:dyDescent="0.25">
      <c r="A33" s="113" t="s">
        <v>173</v>
      </c>
      <c r="B33" s="111">
        <v>0</v>
      </c>
      <c r="C33" s="111">
        <v>0</v>
      </c>
    </row>
    <row r="34" spans="1:3" x14ac:dyDescent="0.25">
      <c r="A34" s="113" t="s">
        <v>174</v>
      </c>
      <c r="B34" s="111">
        <v>0</v>
      </c>
      <c r="C34" s="111">
        <v>0</v>
      </c>
    </row>
    <row r="35" spans="1:3" x14ac:dyDescent="0.25">
      <c r="A35" s="113" t="s">
        <v>321</v>
      </c>
      <c r="B35" s="111">
        <v>0</v>
      </c>
      <c r="C35" s="111">
        <v>0</v>
      </c>
    </row>
    <row r="36" spans="1:3" x14ac:dyDescent="0.25">
      <c r="A36" s="113" t="s">
        <v>152</v>
      </c>
      <c r="B36" s="111">
        <v>0</v>
      </c>
      <c r="C36" s="111">
        <v>0</v>
      </c>
    </row>
    <row r="37" spans="1:3" x14ac:dyDescent="0.25">
      <c r="A37" s="113" t="s">
        <v>176</v>
      </c>
      <c r="B37" s="111">
        <v>0</v>
      </c>
      <c r="C37" s="111">
        <v>0</v>
      </c>
    </row>
    <row r="38" spans="1:3" x14ac:dyDescent="0.25">
      <c r="A38" s="113" t="s">
        <v>177</v>
      </c>
      <c r="B38" s="111">
        <v>0</v>
      </c>
      <c r="C38" s="111">
        <v>0</v>
      </c>
    </row>
    <row r="39" spans="1:3" x14ac:dyDescent="0.25">
      <c r="A39" s="113" t="s">
        <v>178</v>
      </c>
      <c r="B39" s="111">
        <v>0</v>
      </c>
      <c r="C39" s="111">
        <v>0</v>
      </c>
    </row>
    <row r="40" spans="1:3" x14ac:dyDescent="0.25">
      <c r="A40" s="113" t="s">
        <v>322</v>
      </c>
      <c r="B40" s="111">
        <v>0</v>
      </c>
      <c r="C40" s="111">
        <v>0</v>
      </c>
    </row>
    <row r="41" spans="1:3" ht="30" x14ac:dyDescent="0.25">
      <c r="A41" s="113" t="s">
        <v>323</v>
      </c>
      <c r="B41" s="111">
        <v>-57883342.979999997</v>
      </c>
      <c r="C41" s="111">
        <v>-10993108.970000001</v>
      </c>
    </row>
    <row r="42" spans="1:3" ht="30" x14ac:dyDescent="0.25">
      <c r="A42" s="113" t="s">
        <v>324</v>
      </c>
      <c r="B42" s="110"/>
      <c r="C42" s="110"/>
    </row>
    <row r="43" spans="1:3" x14ac:dyDescent="0.25">
      <c r="A43" s="113" t="s">
        <v>304</v>
      </c>
      <c r="B43" s="111">
        <v>-2362594.59</v>
      </c>
      <c r="C43" s="111">
        <v>14680154.16</v>
      </c>
    </row>
    <row r="44" spans="1:3" ht="30" x14ac:dyDescent="0.25">
      <c r="A44" s="113" t="s">
        <v>226</v>
      </c>
      <c r="B44" s="111">
        <v>0</v>
      </c>
      <c r="C44" s="111">
        <v>0</v>
      </c>
    </row>
    <row r="45" spans="1:3" x14ac:dyDescent="0.25">
      <c r="A45" s="113" t="s">
        <v>228</v>
      </c>
      <c r="B45" s="111">
        <v>-28147845.48</v>
      </c>
      <c r="C45" s="111">
        <v>-3083661.99</v>
      </c>
    </row>
    <row r="46" spans="1:3" x14ac:dyDescent="0.25">
      <c r="A46" s="113" t="s">
        <v>325</v>
      </c>
      <c r="B46" s="111">
        <v>25785250.890000001</v>
      </c>
      <c r="C46" s="111">
        <v>17763816.149999999</v>
      </c>
    </row>
    <row r="47" spans="1:3" x14ac:dyDescent="0.25">
      <c r="A47" s="113" t="s">
        <v>314</v>
      </c>
      <c r="B47" s="111">
        <v>-85997664.099999994</v>
      </c>
      <c r="C47" s="111">
        <v>-29129315.059999999</v>
      </c>
    </row>
    <row r="48" spans="1:3" ht="30" x14ac:dyDescent="0.25">
      <c r="A48" s="113" t="s">
        <v>226</v>
      </c>
      <c r="B48" s="111">
        <v>-60263934.520000003</v>
      </c>
      <c r="C48" s="111">
        <v>118103691.81999999</v>
      </c>
    </row>
    <row r="49" spans="1:3" x14ac:dyDescent="0.25">
      <c r="A49" s="113" t="s">
        <v>228</v>
      </c>
      <c r="B49" s="111">
        <v>0</v>
      </c>
      <c r="C49" s="111">
        <v>0</v>
      </c>
    </row>
    <row r="50" spans="1:3" x14ac:dyDescent="0.25">
      <c r="A50" s="113" t="s">
        <v>326</v>
      </c>
      <c r="B50" s="111">
        <v>-25733729.579999998</v>
      </c>
      <c r="C50" s="111">
        <v>-147233006.88</v>
      </c>
    </row>
    <row r="51" spans="1:3" ht="30" x14ac:dyDescent="0.25">
      <c r="A51" s="113" t="s">
        <v>327</v>
      </c>
      <c r="B51" s="111">
        <v>-88360258.689999998</v>
      </c>
      <c r="C51" s="111">
        <v>-14449160.9</v>
      </c>
    </row>
    <row r="52" spans="1:3" ht="30" x14ac:dyDescent="0.25">
      <c r="A52" s="113" t="s">
        <v>328</v>
      </c>
      <c r="B52" s="110"/>
      <c r="C52" s="110"/>
    </row>
    <row r="53" spans="1:3" x14ac:dyDescent="0.25">
      <c r="A53" s="113" t="s">
        <v>304</v>
      </c>
      <c r="B53" s="111">
        <v>0</v>
      </c>
      <c r="C53" s="111">
        <v>0</v>
      </c>
    </row>
    <row r="54" spans="1:3" x14ac:dyDescent="0.25">
      <c r="A54" s="113" t="s">
        <v>329</v>
      </c>
      <c r="B54" s="111">
        <v>0</v>
      </c>
      <c r="C54" s="111">
        <v>0</v>
      </c>
    </row>
    <row r="55" spans="1:3" x14ac:dyDescent="0.25">
      <c r="A55" s="113" t="s">
        <v>330</v>
      </c>
      <c r="B55" s="111">
        <v>0</v>
      </c>
      <c r="C55" s="111">
        <v>0</v>
      </c>
    </row>
    <row r="56" spans="1:3" x14ac:dyDescent="0.25">
      <c r="A56" s="113" t="s">
        <v>331</v>
      </c>
      <c r="B56" s="111">
        <v>0</v>
      </c>
      <c r="C56" s="111">
        <v>0</v>
      </c>
    </row>
    <row r="57" spans="1:3" x14ac:dyDescent="0.25">
      <c r="A57" s="113" t="s">
        <v>332</v>
      </c>
      <c r="B57" s="111">
        <v>0</v>
      </c>
      <c r="C57" s="111">
        <v>0</v>
      </c>
    </row>
    <row r="58" spans="1:3" x14ac:dyDescent="0.25">
      <c r="A58" s="113" t="s">
        <v>314</v>
      </c>
      <c r="B58" s="111">
        <v>-12308345.279999999</v>
      </c>
      <c r="C58" s="111">
        <v>-6214645.6600000001</v>
      </c>
    </row>
    <row r="59" spans="1:3" x14ac:dyDescent="0.25">
      <c r="A59" s="113" t="s">
        <v>333</v>
      </c>
      <c r="B59" s="111">
        <v>0</v>
      </c>
      <c r="C59" s="111">
        <v>0</v>
      </c>
    </row>
    <row r="60" spans="1:3" x14ac:dyDescent="0.25">
      <c r="A60" s="113" t="s">
        <v>330</v>
      </c>
      <c r="B60" s="111">
        <v>0</v>
      </c>
      <c r="C60" s="111">
        <v>0</v>
      </c>
    </row>
    <row r="61" spans="1:3" x14ac:dyDescent="0.25">
      <c r="A61" s="113" t="s">
        <v>331</v>
      </c>
      <c r="B61" s="111">
        <v>0</v>
      </c>
      <c r="C61" s="111">
        <v>0</v>
      </c>
    </row>
    <row r="62" spans="1:3" x14ac:dyDescent="0.25">
      <c r="A62" s="113" t="s">
        <v>334</v>
      </c>
      <c r="B62" s="111">
        <v>-12308345.279999999</v>
      </c>
      <c r="C62" s="111">
        <v>-6214645.6600000001</v>
      </c>
    </row>
    <row r="63" spans="1:3" ht="30" x14ac:dyDescent="0.25">
      <c r="A63" s="113" t="s">
        <v>335</v>
      </c>
      <c r="B63" s="111">
        <v>12308345.279999999</v>
      </c>
      <c r="C63" s="111">
        <v>6214645.6600000001</v>
      </c>
    </row>
    <row r="64" spans="1:3" ht="30" x14ac:dyDescent="0.25">
      <c r="A64" s="113" t="s">
        <v>336</v>
      </c>
      <c r="B64" s="111">
        <v>-158551946.94999999</v>
      </c>
      <c r="C64" s="111">
        <v>-31656915.530000001</v>
      </c>
    </row>
    <row r="65" spans="1:3" ht="30" x14ac:dyDescent="0.25">
      <c r="A65" s="113" t="s">
        <v>337</v>
      </c>
      <c r="B65" s="111">
        <v>472004930.48000002</v>
      </c>
      <c r="C65" s="111">
        <v>507513554.68000001</v>
      </c>
    </row>
    <row r="66" spans="1:3" ht="30" x14ac:dyDescent="0.25">
      <c r="A66" s="113" t="s">
        <v>338</v>
      </c>
      <c r="B66" s="111">
        <v>313393458.52999997</v>
      </c>
      <c r="C66" s="111">
        <v>472004930.48000002</v>
      </c>
    </row>
    <row r="67" spans="1:3" ht="24.75" customHeight="1" x14ac:dyDescent="0.25">
      <c r="A67" s="151" t="s">
        <v>195</v>
      </c>
      <c r="B67" s="151"/>
      <c r="C67" s="151"/>
    </row>
  </sheetData>
  <mergeCells count="7">
    <mergeCell ref="A67:C67"/>
    <mergeCell ref="A1:C1"/>
    <mergeCell ref="A2:C2"/>
    <mergeCell ref="A3:C3"/>
    <mergeCell ref="A5:C5"/>
    <mergeCell ref="A6:C6"/>
    <mergeCell ref="A7:C7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"/>
  <sheetViews>
    <sheetView topLeftCell="A2" workbookViewId="0">
      <selection activeCell="A102" sqref="A102"/>
    </sheetView>
  </sheetViews>
  <sheetFormatPr baseColWidth="10" defaultRowHeight="12.75" x14ac:dyDescent="0.25"/>
  <cols>
    <col min="1" max="1" width="74.42578125" style="57" customWidth="1"/>
    <col min="2" max="2" width="25.85546875" style="57" customWidth="1"/>
    <col min="3" max="4" width="26.140625" style="57" customWidth="1"/>
    <col min="5" max="5" width="12.85546875" style="57" bestFit="1" customWidth="1"/>
    <col min="6" max="16384" width="11.42578125" style="57"/>
  </cols>
  <sheetData>
    <row r="2" spans="1:4" ht="18.75" customHeight="1" x14ac:dyDescent="0.25">
      <c r="A2" s="123" t="s">
        <v>136</v>
      </c>
      <c r="B2" s="123"/>
      <c r="C2" s="123"/>
      <c r="D2" s="123"/>
    </row>
    <row r="3" spans="1:4" ht="17.25" customHeight="1" x14ac:dyDescent="0.25">
      <c r="A3" s="123" t="s">
        <v>137</v>
      </c>
      <c r="B3" s="123"/>
      <c r="C3" s="123"/>
      <c r="D3" s="123"/>
    </row>
    <row r="4" spans="1:4" ht="17.25" customHeight="1" x14ac:dyDescent="0.25">
      <c r="A4" s="123" t="s">
        <v>261</v>
      </c>
      <c r="B4" s="123"/>
      <c r="C4" s="123"/>
      <c r="D4" s="123"/>
    </row>
    <row r="5" spans="1:4" ht="14.25" x14ac:dyDescent="0.25">
      <c r="A5" s="123" t="s">
        <v>197</v>
      </c>
      <c r="B5" s="123"/>
      <c r="C5" s="123"/>
      <c r="D5" s="123"/>
    </row>
    <row r="6" spans="1:4" ht="7.5" customHeight="1" x14ac:dyDescent="0.25"/>
    <row r="7" spans="1:4" x14ac:dyDescent="0.25">
      <c r="A7" s="124" t="s">
        <v>140</v>
      </c>
      <c r="B7" s="124"/>
      <c r="C7" s="124"/>
      <c r="D7" s="124"/>
    </row>
    <row r="8" spans="1:4" ht="12.75" customHeight="1" x14ac:dyDescent="0.25"/>
    <row r="9" spans="1:4" ht="6" customHeight="1" x14ac:dyDescent="0.25">
      <c r="A9" s="58"/>
      <c r="B9" s="58"/>
      <c r="C9" s="58"/>
      <c r="D9" s="58"/>
    </row>
    <row r="10" spans="1:4" ht="5.25" customHeight="1" x14ac:dyDescent="0.25"/>
    <row r="11" spans="1:4" ht="18" customHeight="1" x14ac:dyDescent="0.25">
      <c r="A11" s="125" t="s">
        <v>262</v>
      </c>
      <c r="B11" s="122"/>
      <c r="C11" s="122"/>
      <c r="D11" s="122"/>
    </row>
    <row r="12" spans="1:4" ht="12.95" customHeight="1" x14ac:dyDescent="0.25">
      <c r="A12" s="59"/>
      <c r="B12" s="60" t="s">
        <v>263</v>
      </c>
      <c r="C12" s="61"/>
      <c r="D12" s="60" t="s">
        <v>263</v>
      </c>
    </row>
    <row r="14" spans="1:4" ht="14.25" x14ac:dyDescent="0.25">
      <c r="A14" s="62" t="s">
        <v>264</v>
      </c>
      <c r="B14" s="63">
        <v>184533829.58000001</v>
      </c>
      <c r="C14" s="64"/>
      <c r="D14" s="63">
        <v>7983451.8300000001</v>
      </c>
    </row>
    <row r="15" spans="1:4" ht="12.75" customHeight="1" x14ac:dyDescent="0.25">
      <c r="A15" s="65" t="s">
        <v>265</v>
      </c>
      <c r="B15" s="63">
        <v>175396048.81</v>
      </c>
      <c r="C15" s="66"/>
      <c r="D15" s="63">
        <v>0</v>
      </c>
    </row>
    <row r="16" spans="1:4" x14ac:dyDescent="0.2">
      <c r="A16" s="67" t="s">
        <v>207</v>
      </c>
      <c r="B16" s="63">
        <v>158611471.94999999</v>
      </c>
      <c r="C16" s="66"/>
      <c r="D16" s="63">
        <v>0</v>
      </c>
    </row>
    <row r="17" spans="1:4" x14ac:dyDescent="0.25">
      <c r="A17" s="68" t="s">
        <v>209</v>
      </c>
      <c r="B17" s="63">
        <v>137106.74</v>
      </c>
      <c r="C17" s="69"/>
      <c r="D17" s="70">
        <v>0</v>
      </c>
    </row>
    <row r="18" spans="1:4" x14ac:dyDescent="0.25">
      <c r="A18" s="68" t="s">
        <v>211</v>
      </c>
      <c r="B18" s="63">
        <v>16647470.119999999</v>
      </c>
      <c r="C18" s="69"/>
      <c r="D18" s="70">
        <v>0</v>
      </c>
    </row>
    <row r="19" spans="1:4" x14ac:dyDescent="0.25">
      <c r="A19" s="68" t="s">
        <v>213</v>
      </c>
      <c r="B19" s="63">
        <v>0</v>
      </c>
      <c r="C19" s="66"/>
      <c r="D19" s="70">
        <v>0</v>
      </c>
    </row>
    <row r="20" spans="1:4" x14ac:dyDescent="0.25">
      <c r="A20" s="68" t="s">
        <v>215</v>
      </c>
      <c r="B20" s="63">
        <v>0</v>
      </c>
      <c r="C20" s="66"/>
      <c r="D20" s="70">
        <v>0</v>
      </c>
    </row>
    <row r="21" spans="1:4" x14ac:dyDescent="0.25">
      <c r="A21" s="68" t="s">
        <v>217</v>
      </c>
      <c r="B21" s="63">
        <v>0</v>
      </c>
      <c r="C21" s="66"/>
      <c r="D21" s="70">
        <v>0</v>
      </c>
    </row>
    <row r="22" spans="1:4" x14ac:dyDescent="0.25">
      <c r="A22" s="68" t="s">
        <v>219</v>
      </c>
      <c r="B22" s="63">
        <v>0</v>
      </c>
      <c r="C22" s="66"/>
      <c r="D22" s="70">
        <v>0</v>
      </c>
    </row>
    <row r="23" spans="1:4" x14ac:dyDescent="0.25">
      <c r="A23" s="71"/>
      <c r="B23" s="63"/>
      <c r="C23" s="66"/>
      <c r="D23" s="70"/>
    </row>
    <row r="24" spans="1:4" x14ac:dyDescent="0.25">
      <c r="A24" s="71"/>
      <c r="B24" s="63"/>
      <c r="C24" s="66"/>
      <c r="D24" s="70"/>
    </row>
    <row r="25" spans="1:4" ht="12.75" customHeight="1" x14ac:dyDescent="0.25">
      <c r="A25" s="62" t="s">
        <v>266</v>
      </c>
      <c r="B25" s="63">
        <v>9137780.7699999996</v>
      </c>
      <c r="C25" s="72"/>
      <c r="D25" s="73">
        <v>97618864.109999999</v>
      </c>
    </row>
    <row r="26" spans="1:4" x14ac:dyDescent="0.25">
      <c r="A26" s="68" t="s">
        <v>222</v>
      </c>
      <c r="B26" s="63">
        <v>0</v>
      </c>
      <c r="C26" s="69"/>
      <c r="D26" s="70">
        <v>7560224.1500000004</v>
      </c>
    </row>
    <row r="27" spans="1:4" x14ac:dyDescent="0.25">
      <c r="A27" s="68" t="s">
        <v>224</v>
      </c>
      <c r="B27" s="63">
        <v>0</v>
      </c>
      <c r="C27" s="66"/>
      <c r="D27" s="70">
        <v>59525</v>
      </c>
    </row>
    <row r="28" spans="1:4" x14ac:dyDescent="0.25">
      <c r="A28" s="68" t="s">
        <v>226</v>
      </c>
      <c r="B28" s="63">
        <v>0</v>
      </c>
      <c r="C28" s="66"/>
      <c r="D28" s="70">
        <v>60263934.520000003</v>
      </c>
    </row>
    <row r="29" spans="1:4" x14ac:dyDescent="0.25">
      <c r="A29" s="68" t="s">
        <v>228</v>
      </c>
      <c r="B29" s="63">
        <v>0</v>
      </c>
      <c r="C29" s="66"/>
      <c r="D29" s="70">
        <v>28147845.48</v>
      </c>
    </row>
    <row r="30" spans="1:4" x14ac:dyDescent="0.25">
      <c r="A30" s="68" t="s">
        <v>230</v>
      </c>
      <c r="B30" s="63">
        <v>0</v>
      </c>
      <c r="C30" s="74"/>
      <c r="D30" s="70">
        <v>1587334.96</v>
      </c>
    </row>
    <row r="31" spans="1:4" x14ac:dyDescent="0.25">
      <c r="A31" s="68" t="s">
        <v>232</v>
      </c>
      <c r="B31" s="63">
        <v>9137780.7699999996</v>
      </c>
      <c r="C31" s="69"/>
      <c r="D31" s="70">
        <v>0</v>
      </c>
    </row>
    <row r="32" spans="1:4" x14ac:dyDescent="0.25">
      <c r="A32" s="68" t="s">
        <v>234</v>
      </c>
      <c r="B32" s="63">
        <v>0</v>
      </c>
      <c r="C32" s="66"/>
      <c r="D32" s="70">
        <v>0</v>
      </c>
    </row>
    <row r="33" spans="1:5" x14ac:dyDescent="0.25">
      <c r="A33" s="68" t="s">
        <v>236</v>
      </c>
      <c r="B33" s="63">
        <v>0</v>
      </c>
      <c r="C33" s="66"/>
      <c r="D33" s="70">
        <v>0</v>
      </c>
    </row>
    <row r="34" spans="1:5" x14ac:dyDescent="0.25">
      <c r="A34" s="68" t="s">
        <v>238</v>
      </c>
      <c r="B34" s="63">
        <v>0</v>
      </c>
      <c r="C34" s="66"/>
      <c r="D34" s="70">
        <v>0</v>
      </c>
    </row>
    <row r="35" spans="1:5" x14ac:dyDescent="0.25">
      <c r="A35" s="71"/>
      <c r="B35" s="63"/>
      <c r="C35" s="66"/>
      <c r="D35" s="70"/>
    </row>
    <row r="36" spans="1:5" x14ac:dyDescent="0.25">
      <c r="A36" s="71"/>
      <c r="B36" s="63"/>
      <c r="C36" s="66"/>
      <c r="D36" s="70"/>
    </row>
    <row r="37" spans="1:5" ht="12.75" customHeight="1" x14ac:dyDescent="0.25">
      <c r="A37" s="62" t="s">
        <v>267</v>
      </c>
      <c r="B37" s="75">
        <v>22030549.550000001</v>
      </c>
      <c r="C37" s="72"/>
      <c r="D37" s="75">
        <v>4656201.67</v>
      </c>
      <c r="E37" s="76"/>
    </row>
    <row r="38" spans="1:5" ht="14.25" x14ac:dyDescent="0.25">
      <c r="A38" s="62" t="s">
        <v>268</v>
      </c>
      <c r="B38" s="75">
        <v>22030549.550000001</v>
      </c>
      <c r="C38" s="69"/>
      <c r="D38" s="75">
        <v>4004686.67</v>
      </c>
    </row>
    <row r="39" spans="1:5" x14ac:dyDescent="0.25">
      <c r="A39" s="68" t="s">
        <v>269</v>
      </c>
      <c r="B39" s="63">
        <v>22030549.550000001</v>
      </c>
      <c r="C39" s="69"/>
      <c r="D39" s="70">
        <v>0</v>
      </c>
    </row>
    <row r="40" spans="1:5" x14ac:dyDescent="0.25">
      <c r="A40" s="68" t="s">
        <v>270</v>
      </c>
      <c r="B40" s="63">
        <v>0</v>
      </c>
      <c r="C40" s="66"/>
      <c r="D40" s="70">
        <v>0</v>
      </c>
    </row>
    <row r="41" spans="1:5" x14ac:dyDescent="0.25">
      <c r="A41" s="68" t="s">
        <v>271</v>
      </c>
      <c r="B41" s="63">
        <v>0</v>
      </c>
      <c r="C41" s="74"/>
      <c r="D41" s="70">
        <v>0</v>
      </c>
    </row>
    <row r="42" spans="1:5" x14ac:dyDescent="0.25">
      <c r="A42" s="68" t="s">
        <v>272</v>
      </c>
      <c r="B42" s="63">
        <v>0</v>
      </c>
      <c r="C42" s="66"/>
      <c r="D42" s="70">
        <v>0</v>
      </c>
    </row>
    <row r="43" spans="1:5" x14ac:dyDescent="0.25">
      <c r="A43" s="68" t="s">
        <v>273</v>
      </c>
      <c r="B43" s="63">
        <v>0</v>
      </c>
      <c r="C43" s="66"/>
      <c r="D43" s="70">
        <v>0</v>
      </c>
    </row>
    <row r="44" spans="1:5" x14ac:dyDescent="0.25">
      <c r="A44" s="68" t="s">
        <v>274</v>
      </c>
      <c r="B44" s="63">
        <v>0</v>
      </c>
      <c r="C44" s="66"/>
      <c r="D44" s="70">
        <v>0</v>
      </c>
    </row>
    <row r="45" spans="1:5" x14ac:dyDescent="0.25">
      <c r="A45" s="68" t="s">
        <v>275</v>
      </c>
      <c r="B45" s="63">
        <v>0</v>
      </c>
      <c r="C45" s="69"/>
      <c r="D45" s="63">
        <v>3252366.61</v>
      </c>
    </row>
    <row r="46" spans="1:5" x14ac:dyDescent="0.25">
      <c r="A46" s="68" t="s">
        <v>276</v>
      </c>
      <c r="B46" s="63">
        <v>164783.37</v>
      </c>
      <c r="C46" s="74"/>
      <c r="D46" s="70">
        <v>752320.06</v>
      </c>
    </row>
    <row r="49" spans="1:4" ht="6" customHeight="1" x14ac:dyDescent="0.25">
      <c r="A49" s="58"/>
      <c r="B49" s="58"/>
      <c r="C49" s="58"/>
      <c r="D49" s="58"/>
    </row>
    <row r="50" spans="1:4" ht="4.5" customHeight="1" x14ac:dyDescent="0.25"/>
    <row r="51" spans="1:4" x14ac:dyDescent="0.25">
      <c r="A51" s="77" t="s">
        <v>195</v>
      </c>
      <c r="D51" s="78" t="s">
        <v>277</v>
      </c>
    </row>
    <row r="56" spans="1:4" ht="14.25" x14ac:dyDescent="0.25">
      <c r="A56" s="123" t="s">
        <v>136</v>
      </c>
      <c r="B56" s="123"/>
      <c r="C56" s="123"/>
      <c r="D56" s="123"/>
    </row>
    <row r="57" spans="1:4" ht="14.25" x14ac:dyDescent="0.25">
      <c r="A57" s="123" t="s">
        <v>137</v>
      </c>
      <c r="B57" s="123"/>
      <c r="C57" s="123"/>
      <c r="D57" s="123"/>
    </row>
    <row r="58" spans="1:4" ht="14.25" x14ac:dyDescent="0.25">
      <c r="A58" s="123" t="s">
        <v>261</v>
      </c>
      <c r="B58" s="123"/>
      <c r="C58" s="123"/>
      <c r="D58" s="123"/>
    </row>
    <row r="59" spans="1:4" ht="14.25" x14ac:dyDescent="0.25">
      <c r="A59" s="123" t="str">
        <f>+A5</f>
        <v>DEL 01 AL 31 DE DICIEMBRE DE 2019</v>
      </c>
      <c r="B59" s="123"/>
      <c r="C59" s="123"/>
      <c r="D59" s="123"/>
    </row>
    <row r="61" spans="1:4" x14ac:dyDescent="0.25">
      <c r="A61" s="124" t="s">
        <v>140</v>
      </c>
      <c r="B61" s="124"/>
      <c r="C61" s="124"/>
      <c r="D61" s="124"/>
    </row>
    <row r="63" spans="1:4" x14ac:dyDescent="0.25">
      <c r="A63" s="58"/>
      <c r="B63" s="58"/>
      <c r="C63" s="58"/>
      <c r="D63" s="58"/>
    </row>
    <row r="65" spans="1:4" x14ac:dyDescent="0.25">
      <c r="A65" s="122" t="s">
        <v>278</v>
      </c>
      <c r="B65" s="122"/>
      <c r="C65" s="122"/>
      <c r="D65" s="122"/>
    </row>
    <row r="66" spans="1:4" x14ac:dyDescent="0.25">
      <c r="A66" s="59"/>
      <c r="B66" s="60" t="str">
        <f>+B12</f>
        <v>DICIEMBRE</v>
      </c>
      <c r="C66" s="61"/>
      <c r="D66" s="60" t="str">
        <f>+D12</f>
        <v>DICIEMBRE</v>
      </c>
    </row>
    <row r="68" spans="1:4" ht="14.25" x14ac:dyDescent="0.25">
      <c r="A68" s="62" t="s">
        <v>279</v>
      </c>
      <c r="B68" s="79">
        <v>0</v>
      </c>
      <c r="C68" s="80"/>
      <c r="D68" s="79">
        <v>651515</v>
      </c>
    </row>
    <row r="69" spans="1:4" x14ac:dyDescent="0.25">
      <c r="A69" s="68" t="s">
        <v>280</v>
      </c>
      <c r="B69" s="81">
        <v>0</v>
      </c>
      <c r="C69" s="80"/>
      <c r="D69" s="82">
        <v>0</v>
      </c>
    </row>
    <row r="70" spans="1:4" x14ac:dyDescent="0.25">
      <c r="A70" s="68" t="s">
        <v>281</v>
      </c>
      <c r="B70" s="81">
        <v>0</v>
      </c>
      <c r="C70" s="83"/>
      <c r="D70" s="82">
        <v>0</v>
      </c>
    </row>
    <row r="71" spans="1:4" x14ac:dyDescent="0.25">
      <c r="A71" s="68" t="s">
        <v>282</v>
      </c>
      <c r="B71" s="81">
        <v>0</v>
      </c>
      <c r="C71" s="83"/>
      <c r="D71" s="82">
        <v>651515</v>
      </c>
    </row>
    <row r="72" spans="1:4" x14ac:dyDescent="0.25">
      <c r="A72" s="68" t="s">
        <v>283</v>
      </c>
      <c r="B72" s="84">
        <v>0</v>
      </c>
      <c r="C72" s="85"/>
      <c r="D72" s="86">
        <v>0</v>
      </c>
    </row>
    <row r="73" spans="1:4" x14ac:dyDescent="0.25">
      <c r="A73" s="68" t="s">
        <v>284</v>
      </c>
      <c r="B73" s="84">
        <v>0</v>
      </c>
      <c r="C73" s="85"/>
      <c r="D73" s="86">
        <v>0</v>
      </c>
    </row>
    <row r="74" spans="1:4" x14ac:dyDescent="0.25">
      <c r="A74" s="68" t="s">
        <v>285</v>
      </c>
      <c r="B74" s="84">
        <v>0</v>
      </c>
      <c r="C74" s="85"/>
      <c r="D74" s="82">
        <v>0</v>
      </c>
    </row>
    <row r="75" spans="1:4" x14ac:dyDescent="0.25">
      <c r="A75" s="71"/>
      <c r="B75" s="84"/>
      <c r="C75" s="85"/>
      <c r="D75" s="86"/>
    </row>
    <row r="76" spans="1:4" x14ac:dyDescent="0.25">
      <c r="A76" s="71"/>
      <c r="B76" s="84"/>
      <c r="C76" s="85"/>
      <c r="D76" s="86"/>
    </row>
    <row r="77" spans="1:4" ht="14.25" x14ac:dyDescent="0.25">
      <c r="A77" s="62" t="s">
        <v>286</v>
      </c>
      <c r="B77" s="81">
        <v>62390649.909999996</v>
      </c>
      <c r="C77" s="87"/>
      <c r="D77" s="88">
        <v>154870131.78</v>
      </c>
    </row>
    <row r="78" spans="1:4" x14ac:dyDescent="0.25">
      <c r="A78" s="68" t="s">
        <v>287</v>
      </c>
      <c r="B78" s="82">
        <v>62390649.909999996</v>
      </c>
      <c r="C78" s="83"/>
      <c r="D78" s="82">
        <v>0</v>
      </c>
    </row>
    <row r="79" spans="1:4" x14ac:dyDescent="0.25">
      <c r="A79" s="68" t="s">
        <v>288</v>
      </c>
      <c r="B79" s="84">
        <v>0</v>
      </c>
      <c r="C79" s="85"/>
      <c r="D79" s="86">
        <v>0</v>
      </c>
    </row>
    <row r="80" spans="1:4" x14ac:dyDescent="0.25">
      <c r="A80" s="68" t="s">
        <v>289</v>
      </c>
      <c r="B80" s="81">
        <v>62390649.909999996</v>
      </c>
      <c r="C80" s="80"/>
      <c r="D80" s="82">
        <v>0</v>
      </c>
    </row>
    <row r="81" spans="1:5" x14ac:dyDescent="0.25">
      <c r="A81" s="68" t="s">
        <v>290</v>
      </c>
      <c r="B81" s="81">
        <v>0</v>
      </c>
      <c r="C81" s="80"/>
      <c r="D81" s="82">
        <v>0</v>
      </c>
    </row>
    <row r="82" spans="1:5" x14ac:dyDescent="0.25">
      <c r="A82" s="68"/>
      <c r="B82" s="81"/>
      <c r="C82" s="89"/>
      <c r="D82" s="82"/>
    </row>
    <row r="83" spans="1:5" x14ac:dyDescent="0.25">
      <c r="A83" s="68"/>
      <c r="B83" s="81"/>
      <c r="C83" s="83"/>
      <c r="D83" s="82"/>
    </row>
    <row r="84" spans="1:5" ht="14.25" x14ac:dyDescent="0.25">
      <c r="A84" s="62" t="s">
        <v>291</v>
      </c>
      <c r="B84" s="81">
        <v>0</v>
      </c>
      <c r="C84" s="85"/>
      <c r="D84" s="81">
        <v>154870131.78</v>
      </c>
    </row>
    <row r="85" spans="1:5" ht="15" x14ac:dyDescent="0.25">
      <c r="A85" s="62" t="s">
        <v>292</v>
      </c>
      <c r="B85" s="81">
        <v>0</v>
      </c>
      <c r="C85" s="85"/>
      <c r="D85" s="81">
        <v>133023171.55</v>
      </c>
      <c r="E85" s="90"/>
    </row>
    <row r="86" spans="1:5" ht="15" x14ac:dyDescent="0.25">
      <c r="A86" s="68" t="s">
        <v>293</v>
      </c>
      <c r="B86" s="81">
        <v>0</v>
      </c>
      <c r="C86" s="85"/>
      <c r="D86" s="82">
        <v>21846960.23</v>
      </c>
      <c r="E86" s="90"/>
    </row>
    <row r="87" spans="1:5" ht="15" x14ac:dyDescent="0.25">
      <c r="A87" s="68" t="s">
        <v>294</v>
      </c>
      <c r="B87" s="84">
        <v>0</v>
      </c>
      <c r="C87" s="85"/>
      <c r="D87" s="86">
        <v>0</v>
      </c>
      <c r="E87" s="90"/>
    </row>
    <row r="88" spans="1:5" x14ac:dyDescent="0.25">
      <c r="A88" s="68" t="s">
        <v>295</v>
      </c>
      <c r="B88" s="84">
        <v>0</v>
      </c>
      <c r="C88" s="85"/>
      <c r="D88" s="86">
        <v>0</v>
      </c>
      <c r="E88" s="76"/>
    </row>
    <row r="89" spans="1:5" x14ac:dyDescent="0.25">
      <c r="A89" s="68" t="s">
        <v>296</v>
      </c>
      <c r="B89" s="84">
        <v>0</v>
      </c>
      <c r="C89" s="87"/>
      <c r="D89" s="88">
        <v>0</v>
      </c>
    </row>
    <row r="90" spans="1:5" ht="14.25" x14ac:dyDescent="0.25">
      <c r="A90" s="62"/>
      <c r="B90" s="91"/>
      <c r="C90" s="83"/>
      <c r="D90" s="82"/>
    </row>
    <row r="91" spans="1:5" x14ac:dyDescent="0.25">
      <c r="A91" s="68"/>
      <c r="B91" s="81"/>
      <c r="C91" s="83"/>
      <c r="D91" s="82"/>
    </row>
    <row r="92" spans="1:5" ht="14.25" x14ac:dyDescent="0.25">
      <c r="A92" s="62" t="s">
        <v>297</v>
      </c>
      <c r="B92" s="84">
        <v>0</v>
      </c>
      <c r="C92" s="85"/>
      <c r="D92" s="86">
        <v>0</v>
      </c>
    </row>
    <row r="93" spans="1:5" ht="14.25" x14ac:dyDescent="0.25">
      <c r="A93" s="62" t="s">
        <v>298</v>
      </c>
      <c r="B93" s="81">
        <v>0</v>
      </c>
      <c r="C93" s="89"/>
      <c r="D93" s="86">
        <v>0</v>
      </c>
    </row>
    <row r="94" spans="1:5" x14ac:dyDescent="0.25">
      <c r="A94" s="68" t="s">
        <v>299</v>
      </c>
      <c r="B94" s="84">
        <v>0</v>
      </c>
      <c r="C94" s="85"/>
      <c r="D94" s="86">
        <v>0</v>
      </c>
    </row>
    <row r="95" spans="1:5" x14ac:dyDescent="0.25">
      <c r="A95" s="68" t="s">
        <v>300</v>
      </c>
      <c r="B95" s="84">
        <v>0</v>
      </c>
      <c r="C95" s="85"/>
      <c r="D95" s="86">
        <v>0</v>
      </c>
    </row>
    <row r="96" spans="1:5" x14ac:dyDescent="0.25">
      <c r="A96" s="68"/>
      <c r="B96" s="84"/>
      <c r="C96" s="85"/>
      <c r="D96" s="86"/>
    </row>
    <row r="98" spans="1:4" x14ac:dyDescent="0.25">
      <c r="A98" s="58"/>
      <c r="B98" s="58"/>
      <c r="C98" s="58"/>
      <c r="D98" s="58"/>
    </row>
    <row r="99" spans="1:4" x14ac:dyDescent="0.25">
      <c r="A99" s="77" t="s">
        <v>195</v>
      </c>
      <c r="D99" s="78" t="s">
        <v>301</v>
      </c>
    </row>
    <row r="101" spans="1:4" x14ac:dyDescent="0.25">
      <c r="A101" s="92"/>
      <c r="B101" s="92"/>
      <c r="C101" s="92"/>
    </row>
    <row r="103" spans="1:4" x14ac:dyDescent="0.25">
      <c r="B103" s="64"/>
      <c r="D103" s="64"/>
    </row>
    <row r="104" spans="1:4" x14ac:dyDescent="0.25">
      <c r="D104" s="64"/>
    </row>
  </sheetData>
  <mergeCells count="12">
    <mergeCell ref="A65:D65"/>
    <mergeCell ref="A2:D2"/>
    <mergeCell ref="A3:D3"/>
    <mergeCell ref="A4:D4"/>
    <mergeCell ref="A5:D5"/>
    <mergeCell ref="A7:D7"/>
    <mergeCell ref="A11:D11"/>
    <mergeCell ref="A56:D56"/>
    <mergeCell ref="A57:D57"/>
    <mergeCell ref="A58:D58"/>
    <mergeCell ref="A59:D59"/>
    <mergeCell ref="A61:D61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F27" sqref="F27"/>
    </sheetView>
  </sheetViews>
  <sheetFormatPr baseColWidth="10" defaultRowHeight="15" x14ac:dyDescent="0.25"/>
  <cols>
    <col min="1" max="1" width="29" customWidth="1"/>
    <col min="2" max="2" width="22.7109375" customWidth="1"/>
    <col min="3" max="3" width="22.140625" style="2" customWidth="1"/>
    <col min="4" max="4" width="16.85546875" customWidth="1"/>
    <col min="5" max="5" width="18.7109375" customWidth="1"/>
    <col min="6" max="6" width="17.140625" customWidth="1"/>
  </cols>
  <sheetData>
    <row r="1" spans="1:5" x14ac:dyDescent="0.25">
      <c r="A1" s="121" t="s">
        <v>135</v>
      </c>
      <c r="B1" s="121"/>
      <c r="C1" s="121"/>
      <c r="D1" s="121"/>
      <c r="E1" s="121"/>
    </row>
    <row r="2" spans="1:5" x14ac:dyDescent="0.25">
      <c r="A2" s="121" t="s">
        <v>136</v>
      </c>
      <c r="B2" s="121"/>
      <c r="C2" s="121"/>
      <c r="D2" s="121"/>
      <c r="E2" s="121"/>
    </row>
    <row r="3" spans="1:5" x14ac:dyDescent="0.25">
      <c r="A3" s="121" t="s">
        <v>137</v>
      </c>
      <c r="B3" s="121"/>
      <c r="C3" s="121"/>
      <c r="D3" s="121"/>
      <c r="E3" s="121"/>
    </row>
    <row r="4" spans="1:5" x14ac:dyDescent="0.25">
      <c r="A4" s="109"/>
      <c r="B4" s="109"/>
      <c r="C4" s="112"/>
      <c r="D4" s="109"/>
      <c r="E4" s="109"/>
    </row>
    <row r="5" spans="1:5" x14ac:dyDescent="0.25">
      <c r="A5" s="121" t="s">
        <v>239</v>
      </c>
      <c r="B5" s="121"/>
      <c r="C5" s="121"/>
      <c r="D5" s="121"/>
      <c r="E5" s="121"/>
    </row>
    <row r="6" spans="1:5" x14ac:dyDescent="0.25">
      <c r="A6" s="121" t="s">
        <v>197</v>
      </c>
      <c r="B6" s="121"/>
      <c r="C6" s="121"/>
      <c r="D6" s="121"/>
      <c r="E6" s="121"/>
    </row>
    <row r="7" spans="1:5" x14ac:dyDescent="0.25">
      <c r="A7" s="121" t="s">
        <v>140</v>
      </c>
      <c r="B7" s="121"/>
      <c r="C7" s="121"/>
      <c r="D7" s="121"/>
      <c r="E7" s="121"/>
    </row>
    <row r="9" spans="1:5" ht="30" x14ac:dyDescent="0.25">
      <c r="A9" s="115" t="s">
        <v>240</v>
      </c>
      <c r="B9" s="115" t="s">
        <v>241</v>
      </c>
      <c r="C9" s="115" t="s">
        <v>242</v>
      </c>
      <c r="D9" s="115" t="s">
        <v>243</v>
      </c>
      <c r="E9" s="115" t="s">
        <v>244</v>
      </c>
    </row>
    <row r="10" spans="1:5" x14ac:dyDescent="0.25">
      <c r="A10" s="110" t="s">
        <v>245</v>
      </c>
      <c r="B10" s="110"/>
      <c r="C10" s="113"/>
      <c r="D10" s="110"/>
      <c r="E10" s="110"/>
    </row>
    <row r="11" spans="1:5" x14ac:dyDescent="0.25">
      <c r="A11" s="110" t="s">
        <v>246</v>
      </c>
      <c r="B11" s="110"/>
      <c r="C11" s="113"/>
      <c r="D11" s="110"/>
      <c r="E11" s="110"/>
    </row>
    <row r="12" spans="1:5" x14ac:dyDescent="0.25">
      <c r="A12" s="110" t="s">
        <v>247</v>
      </c>
      <c r="B12" s="110"/>
      <c r="C12" s="113"/>
      <c r="D12" s="111">
        <v>7818180</v>
      </c>
      <c r="E12" s="111">
        <v>7818180</v>
      </c>
    </row>
    <row r="13" spans="1:5" ht="30" x14ac:dyDescent="0.25">
      <c r="A13" s="110" t="s">
        <v>248</v>
      </c>
      <c r="B13" s="110" t="s">
        <v>249</v>
      </c>
      <c r="C13" s="113" t="s">
        <v>250</v>
      </c>
      <c r="D13" s="111">
        <v>7818180</v>
      </c>
      <c r="E13" s="111">
        <v>7818180</v>
      </c>
    </row>
    <row r="14" spans="1:5" x14ac:dyDescent="0.25">
      <c r="A14" s="110" t="s">
        <v>251</v>
      </c>
      <c r="B14" s="110"/>
      <c r="C14" s="113"/>
      <c r="D14" s="111">
        <v>0</v>
      </c>
      <c r="E14" s="111">
        <v>0</v>
      </c>
    </row>
    <row r="15" spans="1:5" x14ac:dyDescent="0.25">
      <c r="A15" s="110" t="s">
        <v>252</v>
      </c>
      <c r="B15" s="110"/>
      <c r="C15" s="113"/>
      <c r="D15" s="111">
        <v>0</v>
      </c>
      <c r="E15" s="111">
        <v>0</v>
      </c>
    </row>
    <row r="16" spans="1:5" x14ac:dyDescent="0.25">
      <c r="A16" s="110" t="s">
        <v>253</v>
      </c>
      <c r="B16" s="110"/>
      <c r="C16" s="113"/>
      <c r="D16" s="111">
        <v>0</v>
      </c>
      <c r="E16" s="111">
        <v>0</v>
      </c>
    </row>
    <row r="17" spans="1:5" x14ac:dyDescent="0.25">
      <c r="A17" s="110" t="s">
        <v>254</v>
      </c>
      <c r="B17" s="110"/>
      <c r="C17" s="113"/>
      <c r="D17" s="110"/>
      <c r="E17" s="110"/>
    </row>
    <row r="18" spans="1:5" x14ac:dyDescent="0.25">
      <c r="A18" s="110" t="s">
        <v>255</v>
      </c>
      <c r="B18" s="110"/>
      <c r="C18" s="113"/>
      <c r="D18" s="110"/>
      <c r="E18" s="110"/>
    </row>
    <row r="19" spans="1:5" x14ac:dyDescent="0.25">
      <c r="A19" s="110" t="s">
        <v>251</v>
      </c>
      <c r="B19" s="110"/>
      <c r="C19" s="113"/>
      <c r="D19" s="111">
        <v>0</v>
      </c>
      <c r="E19" s="111">
        <v>0</v>
      </c>
    </row>
    <row r="20" spans="1:5" x14ac:dyDescent="0.25">
      <c r="A20" s="110" t="s">
        <v>252</v>
      </c>
      <c r="B20" s="110"/>
      <c r="C20" s="113"/>
      <c r="D20" s="111">
        <v>0</v>
      </c>
      <c r="E20" s="111">
        <v>0</v>
      </c>
    </row>
    <row r="21" spans="1:5" x14ac:dyDescent="0.25">
      <c r="A21" s="110" t="s">
        <v>256</v>
      </c>
      <c r="B21" s="110"/>
      <c r="C21" s="113"/>
      <c r="D21" s="111">
        <v>7818180</v>
      </c>
      <c r="E21" s="111">
        <v>7818180</v>
      </c>
    </row>
    <row r="22" spans="1:5" x14ac:dyDescent="0.25">
      <c r="A22" s="110" t="s">
        <v>257</v>
      </c>
      <c r="B22" s="110"/>
      <c r="C22" s="113"/>
      <c r="D22" s="110"/>
      <c r="E22" s="110"/>
    </row>
    <row r="23" spans="1:5" x14ac:dyDescent="0.25">
      <c r="A23" s="110" t="s">
        <v>247</v>
      </c>
      <c r="B23" s="110"/>
      <c r="C23" s="113"/>
      <c r="D23" s="111">
        <v>44954555</v>
      </c>
      <c r="E23" s="111">
        <v>44303040</v>
      </c>
    </row>
    <row r="24" spans="1:5" ht="30" x14ac:dyDescent="0.25">
      <c r="A24" s="110" t="s">
        <v>248</v>
      </c>
      <c r="B24" s="110" t="s">
        <v>249</v>
      </c>
      <c r="C24" s="113" t="s">
        <v>250</v>
      </c>
      <c r="D24" s="111">
        <v>44954555</v>
      </c>
      <c r="E24" s="111">
        <v>44303040</v>
      </c>
    </row>
    <row r="25" spans="1:5" x14ac:dyDescent="0.25">
      <c r="A25" s="110" t="s">
        <v>251</v>
      </c>
      <c r="B25" s="110"/>
      <c r="C25" s="113"/>
      <c r="D25" s="111">
        <v>0</v>
      </c>
      <c r="E25" s="111">
        <v>0</v>
      </c>
    </row>
    <row r="26" spans="1:5" x14ac:dyDescent="0.25">
      <c r="A26" s="110" t="s">
        <v>252</v>
      </c>
      <c r="B26" s="110"/>
      <c r="C26" s="113"/>
      <c r="D26" s="111">
        <v>0</v>
      </c>
      <c r="E26" s="111">
        <v>0</v>
      </c>
    </row>
    <row r="27" spans="1:5" x14ac:dyDescent="0.25">
      <c r="A27" s="110" t="s">
        <v>253</v>
      </c>
      <c r="B27" s="110"/>
      <c r="C27" s="113"/>
      <c r="D27" s="111">
        <v>0</v>
      </c>
      <c r="E27" s="111">
        <v>0</v>
      </c>
    </row>
    <row r="28" spans="1:5" x14ac:dyDescent="0.25">
      <c r="A28" s="110" t="s">
        <v>254</v>
      </c>
      <c r="B28" s="110"/>
      <c r="C28" s="113"/>
      <c r="D28" s="110"/>
      <c r="E28" s="110"/>
    </row>
    <row r="29" spans="1:5" x14ac:dyDescent="0.25">
      <c r="A29" s="110" t="s">
        <v>255</v>
      </c>
      <c r="B29" s="110"/>
      <c r="C29" s="113"/>
      <c r="D29" s="110"/>
      <c r="E29" s="110"/>
    </row>
    <row r="30" spans="1:5" x14ac:dyDescent="0.25">
      <c r="A30" s="110" t="s">
        <v>251</v>
      </c>
      <c r="B30" s="110"/>
      <c r="C30" s="113"/>
      <c r="D30" s="111">
        <v>0</v>
      </c>
      <c r="E30" s="111">
        <v>0</v>
      </c>
    </row>
    <row r="31" spans="1:5" x14ac:dyDescent="0.25">
      <c r="A31" s="110" t="s">
        <v>252</v>
      </c>
      <c r="B31" s="110"/>
      <c r="C31" s="113"/>
      <c r="D31" s="111">
        <v>0</v>
      </c>
      <c r="E31" s="111">
        <v>0</v>
      </c>
    </row>
    <row r="32" spans="1:5" x14ac:dyDescent="0.25">
      <c r="A32" s="110" t="s">
        <v>258</v>
      </c>
      <c r="B32" s="110"/>
      <c r="C32" s="113"/>
      <c r="D32" s="111">
        <v>44954555</v>
      </c>
      <c r="E32" s="111">
        <v>44303040</v>
      </c>
    </row>
    <row r="33" spans="1:5" x14ac:dyDescent="0.25">
      <c r="A33" s="110" t="s">
        <v>259</v>
      </c>
      <c r="B33" s="110"/>
      <c r="C33" s="113"/>
      <c r="D33" s="111">
        <v>93048510.319999993</v>
      </c>
      <c r="E33" s="111">
        <v>81790725.769999996</v>
      </c>
    </row>
    <row r="34" spans="1:5" x14ac:dyDescent="0.25">
      <c r="A34" s="110" t="s">
        <v>260</v>
      </c>
      <c r="B34" s="110"/>
      <c r="C34" s="113"/>
      <c r="D34" s="111">
        <v>145821245.31999999</v>
      </c>
      <c r="E34" s="111">
        <v>133911945.77</v>
      </c>
    </row>
    <row r="36" spans="1:5" x14ac:dyDescent="0.25">
      <c r="A36" t="s">
        <v>195</v>
      </c>
    </row>
  </sheetData>
  <mergeCells count="6"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B8" sqref="B8:G8"/>
    </sheetView>
  </sheetViews>
  <sheetFormatPr baseColWidth="10" defaultRowHeight="15" x14ac:dyDescent="0.25"/>
  <cols>
    <col min="2" max="2" width="33.85546875" style="2" customWidth="1"/>
    <col min="3" max="3" width="15.42578125" customWidth="1"/>
    <col min="4" max="4" width="18.42578125" customWidth="1"/>
    <col min="5" max="5" width="16.7109375" customWidth="1"/>
    <col min="6" max="6" width="20.85546875" customWidth="1"/>
    <col min="7" max="7" width="24.7109375" customWidth="1"/>
  </cols>
  <sheetData>
    <row r="1" spans="1:7" x14ac:dyDescent="0.25">
      <c r="A1" s="121" t="s">
        <v>135</v>
      </c>
      <c r="B1" s="121"/>
      <c r="C1" s="121"/>
      <c r="D1" s="121"/>
      <c r="E1" s="121"/>
      <c r="F1" s="121"/>
      <c r="G1" s="121"/>
    </row>
    <row r="2" spans="1:7" x14ac:dyDescent="0.25">
      <c r="A2" s="121" t="s">
        <v>136</v>
      </c>
      <c r="B2" s="121"/>
      <c r="C2" s="121"/>
      <c r="D2" s="121"/>
      <c r="E2" s="121"/>
      <c r="F2" s="121"/>
      <c r="G2" s="121"/>
    </row>
    <row r="3" spans="1:7" x14ac:dyDescent="0.25">
      <c r="A3" s="121" t="s">
        <v>137</v>
      </c>
      <c r="B3" s="121"/>
      <c r="C3" s="121"/>
      <c r="D3" s="121"/>
      <c r="E3" s="121"/>
      <c r="F3" s="121"/>
      <c r="G3" s="121"/>
    </row>
    <row r="4" spans="1:7" x14ac:dyDescent="0.25">
      <c r="A4" s="121" t="s">
        <v>196</v>
      </c>
      <c r="B4" s="121"/>
      <c r="C4" s="121"/>
      <c r="D4" s="121"/>
      <c r="E4" s="121"/>
      <c r="F4" s="121"/>
      <c r="G4" s="121"/>
    </row>
    <row r="5" spans="1:7" x14ac:dyDescent="0.25">
      <c r="A5" s="121" t="s">
        <v>197</v>
      </c>
      <c r="B5" s="121"/>
      <c r="C5" s="121"/>
      <c r="D5" s="121"/>
      <c r="E5" s="121"/>
      <c r="F5" s="121"/>
      <c r="G5" s="121"/>
    </row>
    <row r="6" spans="1:7" x14ac:dyDescent="0.25">
      <c r="A6" s="121" t="s">
        <v>140</v>
      </c>
      <c r="B6" s="121"/>
      <c r="C6" s="121"/>
      <c r="D6" s="121"/>
      <c r="E6" s="121"/>
      <c r="F6" s="121"/>
      <c r="G6" s="121"/>
    </row>
    <row r="8" spans="1:7" ht="30" x14ac:dyDescent="0.25">
      <c r="A8" s="110"/>
      <c r="B8" s="115" t="s">
        <v>198</v>
      </c>
      <c r="C8" s="115" t="s">
        <v>199</v>
      </c>
      <c r="D8" s="115" t="s">
        <v>200</v>
      </c>
      <c r="E8" s="115" t="s">
        <v>201</v>
      </c>
      <c r="F8" s="115" t="s">
        <v>202</v>
      </c>
      <c r="G8" s="115" t="s">
        <v>203</v>
      </c>
    </row>
    <row r="9" spans="1:7" x14ac:dyDescent="0.25">
      <c r="A9" s="110">
        <v>1</v>
      </c>
      <c r="B9" s="113" t="s">
        <v>204</v>
      </c>
      <c r="C9" s="110"/>
      <c r="D9" s="110"/>
      <c r="E9" s="110"/>
      <c r="F9" s="110"/>
      <c r="G9" s="110"/>
    </row>
    <row r="10" spans="1:7" x14ac:dyDescent="0.25">
      <c r="A10" s="110">
        <v>1.1000000000000001</v>
      </c>
      <c r="B10" s="113" t="s">
        <v>205</v>
      </c>
      <c r="C10" s="111">
        <v>490882720.75999999</v>
      </c>
      <c r="D10" s="111">
        <v>4763216508.7299995</v>
      </c>
      <c r="E10" s="111">
        <v>4938612557.54</v>
      </c>
      <c r="F10" s="111">
        <v>315486671.94999999</v>
      </c>
      <c r="G10" s="111">
        <v>-175396048.81</v>
      </c>
    </row>
    <row r="11" spans="1:7" x14ac:dyDescent="0.25">
      <c r="A11" s="110" t="s">
        <v>206</v>
      </c>
      <c r="B11" s="113" t="s">
        <v>207</v>
      </c>
      <c r="C11" s="111">
        <v>472004930.48000002</v>
      </c>
      <c r="D11" s="111">
        <v>4593870817.4499998</v>
      </c>
      <c r="E11" s="111">
        <v>4752482289.3999996</v>
      </c>
      <c r="F11" s="111">
        <v>313393458.52999997</v>
      </c>
      <c r="G11" s="111">
        <v>-158611471.94999999</v>
      </c>
    </row>
    <row r="12" spans="1:7" ht="30" x14ac:dyDescent="0.25">
      <c r="A12" s="110" t="s">
        <v>208</v>
      </c>
      <c r="B12" s="113" t="s">
        <v>209</v>
      </c>
      <c r="C12" s="111">
        <v>1821793.34</v>
      </c>
      <c r="D12" s="111">
        <v>154302442.31999999</v>
      </c>
      <c r="E12" s="111">
        <v>154439549.06</v>
      </c>
      <c r="F12" s="111">
        <v>1684686.6</v>
      </c>
      <c r="G12" s="111">
        <v>-137106.74</v>
      </c>
    </row>
    <row r="13" spans="1:7" ht="30" x14ac:dyDescent="0.25">
      <c r="A13" s="110" t="s">
        <v>210</v>
      </c>
      <c r="B13" s="113" t="s">
        <v>211</v>
      </c>
      <c r="C13" s="111">
        <v>17055996.949999999</v>
      </c>
      <c r="D13" s="111">
        <v>15043248.960000001</v>
      </c>
      <c r="E13" s="111">
        <v>31690719.079999998</v>
      </c>
      <c r="F13" s="111">
        <v>408526.83</v>
      </c>
      <c r="G13" s="111">
        <v>-16647470.119999999</v>
      </c>
    </row>
    <row r="14" spans="1:7" x14ac:dyDescent="0.25">
      <c r="A14" s="110" t="s">
        <v>212</v>
      </c>
      <c r="B14" s="113" t="s">
        <v>213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</row>
    <row r="15" spans="1:7" x14ac:dyDescent="0.25">
      <c r="A15" s="110" t="s">
        <v>214</v>
      </c>
      <c r="B15" s="113" t="s">
        <v>215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</row>
    <row r="16" spans="1:7" ht="45" x14ac:dyDescent="0.25">
      <c r="A16" s="110" t="s">
        <v>216</v>
      </c>
      <c r="B16" s="113" t="s">
        <v>217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</row>
    <row r="17" spans="1:7" x14ac:dyDescent="0.25">
      <c r="A17" s="110" t="s">
        <v>218</v>
      </c>
      <c r="B17" s="113" t="s">
        <v>219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</row>
    <row r="18" spans="1:7" x14ac:dyDescent="0.25">
      <c r="A18" s="110">
        <v>1.2</v>
      </c>
      <c r="B18" s="113" t="s">
        <v>220</v>
      </c>
      <c r="C18" s="111">
        <v>2261991719.23</v>
      </c>
      <c r="D18" s="111">
        <v>285906769.89999998</v>
      </c>
      <c r="E18" s="111">
        <v>197425686.56</v>
      </c>
      <c r="F18" s="111">
        <v>2350472802.5700002</v>
      </c>
      <c r="G18" s="111">
        <v>88481083.340000004</v>
      </c>
    </row>
    <row r="19" spans="1:7" ht="30" x14ac:dyDescent="0.25">
      <c r="A19" s="110" t="s">
        <v>221</v>
      </c>
      <c r="B19" s="113" t="s">
        <v>222</v>
      </c>
      <c r="C19" s="111">
        <v>32273380.59</v>
      </c>
      <c r="D19" s="111">
        <v>13483455.34</v>
      </c>
      <c r="E19" s="111">
        <v>5923231.1900000004</v>
      </c>
      <c r="F19" s="111">
        <v>39833604.740000002</v>
      </c>
      <c r="G19" s="111">
        <v>7560224.1500000004</v>
      </c>
    </row>
    <row r="20" spans="1:7" ht="45" x14ac:dyDescent="0.25">
      <c r="A20" s="110" t="s">
        <v>223</v>
      </c>
      <c r="B20" s="113" t="s">
        <v>224</v>
      </c>
      <c r="C20" s="111">
        <v>6687035.7599999998</v>
      </c>
      <c r="D20" s="111">
        <v>59525</v>
      </c>
      <c r="E20" s="111">
        <v>0</v>
      </c>
      <c r="F20" s="111">
        <v>6746560.7599999998</v>
      </c>
      <c r="G20" s="111">
        <v>59525</v>
      </c>
    </row>
    <row r="21" spans="1:7" ht="60" x14ac:dyDescent="0.25">
      <c r="A21" s="110" t="s">
        <v>225</v>
      </c>
      <c r="B21" s="113" t="s">
        <v>226</v>
      </c>
      <c r="C21" s="111">
        <v>2024060105.8800001</v>
      </c>
      <c r="D21" s="111">
        <v>230220998.72999999</v>
      </c>
      <c r="E21" s="111">
        <v>169957064.21000001</v>
      </c>
      <c r="F21" s="111">
        <v>2084324040.4000001</v>
      </c>
      <c r="G21" s="111">
        <v>60263934.520000003</v>
      </c>
    </row>
    <row r="22" spans="1:7" x14ac:dyDescent="0.25">
      <c r="A22" s="110" t="s">
        <v>227</v>
      </c>
      <c r="B22" s="113" t="s">
        <v>228</v>
      </c>
      <c r="C22" s="111">
        <v>260835537.27000001</v>
      </c>
      <c r="D22" s="111">
        <v>40417223.770000003</v>
      </c>
      <c r="E22" s="111">
        <v>12269378.289999999</v>
      </c>
      <c r="F22" s="111">
        <v>288983382.75</v>
      </c>
      <c r="G22" s="111">
        <v>28147845.48</v>
      </c>
    </row>
    <row r="23" spans="1:7" x14ac:dyDescent="0.25">
      <c r="A23" s="110" t="s">
        <v>229</v>
      </c>
      <c r="B23" s="113" t="s">
        <v>230</v>
      </c>
      <c r="C23" s="111">
        <v>61020975.979999997</v>
      </c>
      <c r="D23" s="111">
        <v>1590186</v>
      </c>
      <c r="E23" s="111">
        <v>2851.04</v>
      </c>
      <c r="F23" s="111">
        <v>62608310.939999998</v>
      </c>
      <c r="G23" s="111">
        <v>1587334.96</v>
      </c>
    </row>
    <row r="24" spans="1:7" ht="45" x14ac:dyDescent="0.25">
      <c r="A24" s="110" t="s">
        <v>231</v>
      </c>
      <c r="B24" s="113" t="s">
        <v>232</v>
      </c>
      <c r="C24" s="111">
        <v>-122885316.25</v>
      </c>
      <c r="D24" s="111">
        <v>135381.06</v>
      </c>
      <c r="E24" s="111">
        <v>9273161.8300000001</v>
      </c>
      <c r="F24" s="111">
        <v>-132023097.02</v>
      </c>
      <c r="G24" s="111">
        <v>-9137780.7699999996</v>
      </c>
    </row>
    <row r="25" spans="1:7" x14ac:dyDescent="0.25">
      <c r="A25" s="110" t="s">
        <v>233</v>
      </c>
      <c r="B25" s="113" t="s">
        <v>234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</row>
    <row r="26" spans="1:7" ht="45" x14ac:dyDescent="0.25">
      <c r="A26" s="110" t="s">
        <v>235</v>
      </c>
      <c r="B26" s="113" t="s">
        <v>236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</row>
    <row r="27" spans="1:7" ht="30" x14ac:dyDescent="0.25">
      <c r="A27" s="110" t="s">
        <v>237</v>
      </c>
      <c r="B27" s="113" t="s">
        <v>238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</row>
    <row r="29" spans="1:7" x14ac:dyDescent="0.25">
      <c r="A29" t="s">
        <v>195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9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workbookViewId="0">
      <selection activeCell="B8" sqref="B8:C8"/>
    </sheetView>
  </sheetViews>
  <sheetFormatPr baseColWidth="10" defaultRowHeight="15" x14ac:dyDescent="0.25"/>
  <cols>
    <col min="1" max="1" width="43.85546875" style="2" customWidth="1"/>
    <col min="2" max="2" width="22.7109375" customWidth="1"/>
    <col min="3" max="3" width="25.5703125" customWidth="1"/>
  </cols>
  <sheetData>
    <row r="1" spans="1:3" x14ac:dyDescent="0.25">
      <c r="A1" s="121" t="s">
        <v>135</v>
      </c>
      <c r="B1" s="121"/>
      <c r="C1" s="121"/>
    </row>
    <row r="2" spans="1:3" x14ac:dyDescent="0.25">
      <c r="A2" s="121" t="s">
        <v>136</v>
      </c>
      <c r="B2" s="121"/>
      <c r="C2" s="121"/>
    </row>
    <row r="3" spans="1:3" x14ac:dyDescent="0.25">
      <c r="A3" s="121" t="s">
        <v>137</v>
      </c>
      <c r="B3" s="121"/>
      <c r="C3" s="121"/>
    </row>
    <row r="4" spans="1:3" x14ac:dyDescent="0.25">
      <c r="A4" s="121" t="s">
        <v>138</v>
      </c>
      <c r="B4" s="121"/>
      <c r="C4" s="121"/>
    </row>
    <row r="5" spans="1:3" x14ac:dyDescent="0.25">
      <c r="A5" s="121" t="s">
        <v>139</v>
      </c>
      <c r="B5" s="121"/>
      <c r="C5" s="121"/>
    </row>
    <row r="6" spans="1:3" x14ac:dyDescent="0.25">
      <c r="A6" s="121" t="s">
        <v>140</v>
      </c>
      <c r="B6" s="121"/>
      <c r="C6" s="121"/>
    </row>
    <row r="8" spans="1:3" x14ac:dyDescent="0.25">
      <c r="A8" s="113"/>
      <c r="B8" s="114">
        <v>2019</v>
      </c>
      <c r="C8" s="114">
        <v>2018</v>
      </c>
    </row>
    <row r="9" spans="1:3" x14ac:dyDescent="0.25">
      <c r="A9" s="113" t="s">
        <v>141</v>
      </c>
      <c r="B9" s="110"/>
      <c r="C9" s="110"/>
    </row>
    <row r="10" spans="1:3" x14ac:dyDescent="0.25">
      <c r="A10" s="113" t="s">
        <v>142</v>
      </c>
      <c r="B10" s="111">
        <v>936148582.75999999</v>
      </c>
      <c r="C10" s="111">
        <v>874416261.29999995</v>
      </c>
    </row>
    <row r="11" spans="1:3" x14ac:dyDescent="0.25">
      <c r="A11" s="113" t="s">
        <v>143</v>
      </c>
      <c r="B11" s="111">
        <v>622860401.91999996</v>
      </c>
      <c r="C11" s="111">
        <v>566926802.51999998</v>
      </c>
    </row>
    <row r="12" spans="1:3" ht="30" x14ac:dyDescent="0.25">
      <c r="A12" s="113" t="s">
        <v>144</v>
      </c>
      <c r="B12" s="111">
        <v>0</v>
      </c>
      <c r="C12" s="111">
        <v>0</v>
      </c>
    </row>
    <row r="13" spans="1:3" x14ac:dyDescent="0.25">
      <c r="A13" s="113" t="s">
        <v>145</v>
      </c>
      <c r="B13" s="111">
        <v>0</v>
      </c>
      <c r="C13" s="111">
        <v>0</v>
      </c>
    </row>
    <row r="14" spans="1:3" x14ac:dyDescent="0.25">
      <c r="A14" s="113" t="s">
        <v>146</v>
      </c>
      <c r="B14" s="111">
        <v>147208163.59999999</v>
      </c>
      <c r="C14" s="111">
        <v>139646082.06</v>
      </c>
    </row>
    <row r="15" spans="1:3" x14ac:dyDescent="0.25">
      <c r="A15" s="113" t="s">
        <v>147</v>
      </c>
      <c r="B15" s="111">
        <v>31652342.989999998</v>
      </c>
      <c r="C15" s="111">
        <v>29170428.940000001</v>
      </c>
    </row>
    <row r="16" spans="1:3" x14ac:dyDescent="0.25">
      <c r="A16" s="113" t="s">
        <v>148</v>
      </c>
      <c r="B16" s="111">
        <v>48606826.469999999</v>
      </c>
      <c r="C16" s="111">
        <v>78285683.790000007</v>
      </c>
    </row>
    <row r="17" spans="1:3" ht="30" x14ac:dyDescent="0.25">
      <c r="A17" s="113" t="s">
        <v>149</v>
      </c>
      <c r="B17" s="111">
        <v>0</v>
      </c>
      <c r="C17" s="111">
        <v>0</v>
      </c>
    </row>
    <row r="18" spans="1:3" ht="45" x14ac:dyDescent="0.25">
      <c r="A18" s="113" t="s">
        <v>150</v>
      </c>
      <c r="B18" s="111">
        <v>85820847.780000001</v>
      </c>
      <c r="C18" s="111">
        <v>60387263.990000002</v>
      </c>
    </row>
    <row r="19" spans="1:3" ht="30" x14ac:dyDescent="0.25">
      <c r="A19" s="113" t="s">
        <v>151</v>
      </c>
      <c r="B19" s="111">
        <v>547985318.12</v>
      </c>
      <c r="C19" s="111">
        <v>549075741.94000006</v>
      </c>
    </row>
    <row r="20" spans="1:3" x14ac:dyDescent="0.25">
      <c r="A20" s="113" t="s">
        <v>152</v>
      </c>
      <c r="B20" s="111">
        <v>547985318.12</v>
      </c>
      <c r="C20" s="111">
        <v>549075741.94000006</v>
      </c>
    </row>
    <row r="21" spans="1:3" ht="30" x14ac:dyDescent="0.25">
      <c r="A21" s="113" t="s">
        <v>153</v>
      </c>
      <c r="B21" s="111">
        <v>0</v>
      </c>
      <c r="C21" s="111">
        <v>0</v>
      </c>
    </row>
    <row r="22" spans="1:3" x14ac:dyDescent="0.25">
      <c r="A22" s="113" t="s">
        <v>154</v>
      </c>
      <c r="B22" s="111">
        <v>0</v>
      </c>
      <c r="C22" s="111">
        <v>0</v>
      </c>
    </row>
    <row r="23" spans="1:3" x14ac:dyDescent="0.25">
      <c r="A23" s="113" t="s">
        <v>155</v>
      </c>
      <c r="B23" s="111">
        <v>0</v>
      </c>
      <c r="C23" s="111">
        <v>0</v>
      </c>
    </row>
    <row r="24" spans="1:3" x14ac:dyDescent="0.25">
      <c r="A24" s="113" t="s">
        <v>156</v>
      </c>
      <c r="B24" s="111">
        <v>0</v>
      </c>
      <c r="C24" s="111">
        <v>0</v>
      </c>
    </row>
    <row r="25" spans="1:3" ht="30" x14ac:dyDescent="0.25">
      <c r="A25" s="113" t="s">
        <v>157</v>
      </c>
      <c r="B25" s="111">
        <v>0</v>
      </c>
      <c r="C25" s="111">
        <v>0</v>
      </c>
    </row>
    <row r="26" spans="1:3" x14ac:dyDescent="0.25">
      <c r="A26" s="113" t="s">
        <v>158</v>
      </c>
      <c r="B26" s="111">
        <v>0</v>
      </c>
      <c r="C26" s="111">
        <v>0</v>
      </c>
    </row>
    <row r="27" spans="1:3" x14ac:dyDescent="0.25">
      <c r="A27" s="113" t="s">
        <v>159</v>
      </c>
      <c r="B27" s="111">
        <v>0</v>
      </c>
      <c r="C27" s="111">
        <v>0</v>
      </c>
    </row>
    <row r="28" spans="1:3" x14ac:dyDescent="0.25">
      <c r="A28" s="113" t="s">
        <v>160</v>
      </c>
      <c r="B28" s="111">
        <v>1484133900.8800001</v>
      </c>
      <c r="C28" s="111">
        <v>1423492003.24</v>
      </c>
    </row>
    <row r="29" spans="1:3" x14ac:dyDescent="0.25">
      <c r="A29" s="113" t="s">
        <v>161</v>
      </c>
      <c r="B29" s="110"/>
      <c r="C29" s="110"/>
    </row>
    <row r="30" spans="1:3" x14ac:dyDescent="0.25">
      <c r="A30" s="113" t="s">
        <v>162</v>
      </c>
      <c r="B30" s="111">
        <v>1069569945.38</v>
      </c>
      <c r="C30" s="111">
        <v>967793902.32000005</v>
      </c>
    </row>
    <row r="31" spans="1:3" x14ac:dyDescent="0.25">
      <c r="A31" s="113" t="s">
        <v>163</v>
      </c>
      <c r="B31" s="111">
        <v>480882825.75999999</v>
      </c>
      <c r="C31" s="111">
        <v>432182663.13</v>
      </c>
    </row>
    <row r="32" spans="1:3" x14ac:dyDescent="0.25">
      <c r="A32" s="113" t="s">
        <v>164</v>
      </c>
      <c r="B32" s="111">
        <v>128726422.89</v>
      </c>
      <c r="C32" s="111">
        <v>81444149.560000002</v>
      </c>
    </row>
    <row r="33" spans="1:3" x14ac:dyDescent="0.25">
      <c r="A33" s="113" t="s">
        <v>165</v>
      </c>
      <c r="B33" s="111">
        <v>459960696.73000002</v>
      </c>
      <c r="C33" s="111">
        <v>454167089.63</v>
      </c>
    </row>
    <row r="34" spans="1:3" ht="30" x14ac:dyDescent="0.25">
      <c r="A34" s="113" t="s">
        <v>166</v>
      </c>
      <c r="B34" s="111">
        <v>117447429.03</v>
      </c>
      <c r="C34" s="111">
        <v>89116348.219999999</v>
      </c>
    </row>
    <row r="35" spans="1:3" ht="30" x14ac:dyDescent="0.25">
      <c r="A35" s="113" t="s">
        <v>167</v>
      </c>
      <c r="B35" s="111">
        <v>39452391.229999997</v>
      </c>
      <c r="C35" s="111">
        <v>35706944</v>
      </c>
    </row>
    <row r="36" spans="1:3" x14ac:dyDescent="0.25">
      <c r="A36" s="113" t="s">
        <v>168</v>
      </c>
      <c r="B36" s="111">
        <v>0</v>
      </c>
      <c r="C36" s="111">
        <v>0</v>
      </c>
    </row>
    <row r="37" spans="1:3" x14ac:dyDescent="0.25">
      <c r="A37" s="113" t="s">
        <v>169</v>
      </c>
      <c r="B37" s="111">
        <v>9244697.7400000002</v>
      </c>
      <c r="C37" s="111">
        <v>8078560.4000000004</v>
      </c>
    </row>
    <row r="38" spans="1:3" x14ac:dyDescent="0.25">
      <c r="A38" s="113" t="s">
        <v>170</v>
      </c>
      <c r="B38" s="111">
        <v>57886686.840000004</v>
      </c>
      <c r="C38" s="111">
        <v>36684826.039999999</v>
      </c>
    </row>
    <row r="39" spans="1:3" x14ac:dyDescent="0.25">
      <c r="A39" s="113" t="s">
        <v>171</v>
      </c>
      <c r="B39" s="111">
        <v>10713653.220000001</v>
      </c>
      <c r="C39" s="111">
        <v>8646017.7799999993</v>
      </c>
    </row>
    <row r="40" spans="1:3" ht="30" x14ac:dyDescent="0.25">
      <c r="A40" s="113" t="s">
        <v>172</v>
      </c>
      <c r="B40" s="111">
        <v>0</v>
      </c>
      <c r="C40" s="111">
        <v>0</v>
      </c>
    </row>
    <row r="41" spans="1:3" x14ac:dyDescent="0.25">
      <c r="A41" s="113" t="s">
        <v>173</v>
      </c>
      <c r="B41" s="111">
        <v>0</v>
      </c>
      <c r="C41" s="111">
        <v>0</v>
      </c>
    </row>
    <row r="42" spans="1:3" x14ac:dyDescent="0.25">
      <c r="A42" s="113" t="s">
        <v>174</v>
      </c>
      <c r="B42" s="111">
        <v>150000</v>
      </c>
      <c r="C42" s="111">
        <v>0</v>
      </c>
    </row>
    <row r="43" spans="1:3" x14ac:dyDescent="0.25">
      <c r="A43" s="113" t="s">
        <v>175</v>
      </c>
      <c r="B43" s="111">
        <v>0</v>
      </c>
      <c r="C43" s="111">
        <v>0</v>
      </c>
    </row>
    <row r="44" spans="1:3" x14ac:dyDescent="0.25">
      <c r="A44" s="113" t="s">
        <v>152</v>
      </c>
      <c r="B44" s="111">
        <v>0</v>
      </c>
      <c r="C44" s="111">
        <v>0</v>
      </c>
    </row>
    <row r="45" spans="1:3" x14ac:dyDescent="0.25">
      <c r="A45" s="113" t="s">
        <v>176</v>
      </c>
      <c r="B45" s="111">
        <v>0</v>
      </c>
      <c r="C45" s="111">
        <v>0</v>
      </c>
    </row>
    <row r="46" spans="1:3" x14ac:dyDescent="0.25">
      <c r="A46" s="113" t="s">
        <v>177</v>
      </c>
      <c r="B46" s="111">
        <v>0</v>
      </c>
      <c r="C46" s="111">
        <v>0</v>
      </c>
    </row>
    <row r="47" spans="1:3" x14ac:dyDescent="0.25">
      <c r="A47" s="113" t="s">
        <v>178</v>
      </c>
      <c r="B47" s="111">
        <v>0</v>
      </c>
      <c r="C47" s="111">
        <v>0</v>
      </c>
    </row>
    <row r="48" spans="1:3" ht="30" x14ac:dyDescent="0.25">
      <c r="A48" s="113" t="s">
        <v>179</v>
      </c>
      <c r="B48" s="111">
        <v>5281642.92</v>
      </c>
      <c r="C48" s="111">
        <v>5229880.82</v>
      </c>
    </row>
    <row r="49" spans="1:3" x14ac:dyDescent="0.25">
      <c r="A49" s="113" t="s">
        <v>180</v>
      </c>
      <c r="B49" s="111">
        <v>5109542.92</v>
      </c>
      <c r="C49" s="111">
        <v>5229880.82</v>
      </c>
    </row>
    <row r="50" spans="1:3" x14ac:dyDescent="0.25">
      <c r="A50" s="113" t="s">
        <v>181</v>
      </c>
      <c r="B50" s="111">
        <v>0</v>
      </c>
      <c r="C50" s="111">
        <v>0</v>
      </c>
    </row>
    <row r="51" spans="1:3" x14ac:dyDescent="0.25">
      <c r="A51" s="113" t="s">
        <v>182</v>
      </c>
      <c r="B51" s="111">
        <v>0</v>
      </c>
      <c r="C51" s="111">
        <v>0</v>
      </c>
    </row>
    <row r="52" spans="1:3" x14ac:dyDescent="0.25">
      <c r="A52" s="113" t="s">
        <v>183</v>
      </c>
      <c r="B52" s="111">
        <v>172100</v>
      </c>
      <c r="C52" s="111">
        <v>0</v>
      </c>
    </row>
    <row r="53" spans="1:3" x14ac:dyDescent="0.25">
      <c r="A53" s="113" t="s">
        <v>184</v>
      </c>
      <c r="B53" s="111">
        <v>0</v>
      </c>
      <c r="C53" s="111">
        <v>0</v>
      </c>
    </row>
    <row r="54" spans="1:3" x14ac:dyDescent="0.25">
      <c r="A54" s="113" t="s">
        <v>185</v>
      </c>
      <c r="B54" s="111">
        <v>47285774.789999999</v>
      </c>
      <c r="C54" s="111">
        <v>42161322.859999999</v>
      </c>
    </row>
    <row r="55" spans="1:3" ht="30" x14ac:dyDescent="0.25">
      <c r="A55" s="113" t="s">
        <v>186</v>
      </c>
      <c r="B55" s="111">
        <v>40904806.899999999</v>
      </c>
      <c r="C55" s="111">
        <v>40253443.640000001</v>
      </c>
    </row>
    <row r="56" spans="1:3" x14ac:dyDescent="0.25">
      <c r="A56" s="113" t="s">
        <v>187</v>
      </c>
      <c r="B56" s="110"/>
      <c r="C56" s="110"/>
    </row>
    <row r="57" spans="1:3" x14ac:dyDescent="0.25">
      <c r="A57" s="113" t="s">
        <v>188</v>
      </c>
      <c r="B57" s="110"/>
      <c r="C57" s="110"/>
    </row>
    <row r="58" spans="1:3" ht="30" x14ac:dyDescent="0.25">
      <c r="A58" s="113" t="s">
        <v>189</v>
      </c>
      <c r="B58" s="110"/>
      <c r="C58" s="110"/>
    </row>
    <row r="59" spans="1:3" x14ac:dyDescent="0.25">
      <c r="A59" s="113" t="s">
        <v>190</v>
      </c>
      <c r="B59" s="110"/>
      <c r="C59" s="110"/>
    </row>
    <row r="60" spans="1:3" x14ac:dyDescent="0.25">
      <c r="A60" s="113" t="s">
        <v>191</v>
      </c>
      <c r="B60" s="111">
        <v>6380967.8899999997</v>
      </c>
      <c r="C60" s="111">
        <v>1907879.22</v>
      </c>
    </row>
    <row r="61" spans="1:3" x14ac:dyDescent="0.25">
      <c r="A61" s="113" t="s">
        <v>192</v>
      </c>
      <c r="B61" s="111">
        <v>111525937.20999999</v>
      </c>
      <c r="C61" s="111">
        <v>52869843.579999998</v>
      </c>
    </row>
    <row r="62" spans="1:3" x14ac:dyDescent="0.25">
      <c r="A62" s="113" t="s">
        <v>193</v>
      </c>
      <c r="B62" s="111">
        <v>1351110729.3299999</v>
      </c>
      <c r="C62" s="111">
        <v>1157171297.8</v>
      </c>
    </row>
    <row r="63" spans="1:3" x14ac:dyDescent="0.25">
      <c r="A63" s="113" t="s">
        <v>194</v>
      </c>
      <c r="B63" s="111">
        <v>133023171.55</v>
      </c>
      <c r="C63" s="111">
        <v>266320705.44</v>
      </c>
    </row>
    <row r="65" spans="1:3" ht="29.25" customHeight="1" x14ac:dyDescent="0.25">
      <c r="A65" s="120" t="s">
        <v>195</v>
      </c>
      <c r="B65" s="120"/>
      <c r="C65" s="120"/>
    </row>
  </sheetData>
  <mergeCells count="7">
    <mergeCell ref="A65:C65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FC64"/>
  <sheetViews>
    <sheetView showGridLines="0" tabSelected="1" view="pageBreakPreview" zoomScaleNormal="100" zoomScaleSheetLayoutView="100" workbookViewId="0">
      <selection activeCell="B8" sqref="B8"/>
    </sheetView>
  </sheetViews>
  <sheetFormatPr baseColWidth="10" defaultColWidth="11.42578125" defaultRowHeight="15" x14ac:dyDescent="0.25"/>
  <cols>
    <col min="1" max="1" width="4.42578125" bestFit="1" customWidth="1"/>
    <col min="2" max="2" width="49.85546875" style="2" customWidth="1"/>
    <col min="3" max="3" width="15.28515625" customWidth="1"/>
    <col min="4" max="5" width="15.5703125" customWidth="1"/>
    <col min="6" max="7" width="17.140625" customWidth="1"/>
    <col min="8" max="9" width="14.140625" hidden="1" customWidth="1"/>
    <col min="10" max="10" width="15.28515625" customWidth="1"/>
    <col min="11" max="11" width="16.85546875" bestFit="1" customWidth="1"/>
    <col min="12" max="16384" width="11.42578125" style="1"/>
  </cols>
  <sheetData>
    <row r="2" spans="1:16383" s="22" customFormat="1" ht="12" customHeight="1" x14ac:dyDescent="0.3">
      <c r="A2" s="127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16383" s="22" customFormat="1" ht="12" customHeight="1" x14ac:dyDescent="0.3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16383" s="22" customFormat="1" ht="12" customHeight="1" x14ac:dyDescent="0.3">
      <c r="A4" s="130" t="s">
        <v>33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16383" s="22" customFormat="1" ht="12" customHeight="1" x14ac:dyDescent="0.3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16383" x14ac:dyDescent="0.25">
      <c r="C6" s="20"/>
      <c r="D6" s="20"/>
      <c r="E6" s="20"/>
      <c r="F6" s="20"/>
      <c r="G6" s="20"/>
      <c r="H6" s="21"/>
      <c r="I6" s="21"/>
      <c r="J6" s="20"/>
      <c r="K6" s="19"/>
    </row>
    <row r="7" spans="1:16383" ht="35.25" customHeight="1" x14ac:dyDescent="0.25">
      <c r="A7" s="136" t="s">
        <v>32</v>
      </c>
      <c r="B7" s="136"/>
      <c r="C7" s="18" t="s">
        <v>31</v>
      </c>
      <c r="D7" s="18" t="s">
        <v>30</v>
      </c>
      <c r="E7" s="18" t="s">
        <v>29</v>
      </c>
      <c r="F7" s="18" t="s">
        <v>28</v>
      </c>
      <c r="G7" s="18" t="s">
        <v>27</v>
      </c>
      <c r="H7" s="18" t="s">
        <v>27</v>
      </c>
      <c r="I7" s="18" t="s">
        <v>26</v>
      </c>
      <c r="J7" s="18" t="s">
        <v>25</v>
      </c>
      <c r="K7" s="18" t="s">
        <v>24</v>
      </c>
    </row>
    <row r="8" spans="1:16383" ht="18" customHeight="1" x14ac:dyDescent="0.25">
      <c r="A8" s="16">
        <v>1000</v>
      </c>
      <c r="B8" s="15" t="s">
        <v>23</v>
      </c>
      <c r="C8" s="14">
        <f t="shared" ref="C8:K8" si="0">SUM(C9:C14)</f>
        <v>480931198.41999996</v>
      </c>
      <c r="D8" s="53">
        <f t="shared" si="0"/>
        <v>0</v>
      </c>
      <c r="E8" s="53">
        <v>0</v>
      </c>
      <c r="F8" s="14">
        <f t="shared" si="0"/>
        <v>480931198.41999984</v>
      </c>
      <c r="G8" s="14">
        <f t="shared" si="0"/>
        <v>480882825.75999993</v>
      </c>
      <c r="H8" s="14">
        <f t="shared" si="0"/>
        <v>13107871.66</v>
      </c>
      <c r="I8" s="14">
        <f t="shared" si="0"/>
        <v>0</v>
      </c>
      <c r="J8" s="14">
        <f>SUM(J9:J14)</f>
        <v>467774954.0999999</v>
      </c>
      <c r="K8" s="14">
        <f t="shared" si="0"/>
        <v>48372.659999996424</v>
      </c>
    </row>
    <row r="9" spans="1:16383" ht="18" customHeight="1" x14ac:dyDescent="0.3">
      <c r="A9" s="13">
        <v>1100</v>
      </c>
      <c r="B9" s="12" t="s">
        <v>22</v>
      </c>
      <c r="C9" s="11">
        <v>315295389.64999998</v>
      </c>
      <c r="D9" s="11">
        <v>0</v>
      </c>
      <c r="E9" s="47">
        <v>-13836024.450000003</v>
      </c>
      <c r="F9" s="11">
        <f>C9+D9+E9</f>
        <v>301459365.19999999</v>
      </c>
      <c r="G9" s="11">
        <f>H9+I9+J9</f>
        <v>301459365.19999993</v>
      </c>
      <c r="H9" s="47">
        <v>0</v>
      </c>
      <c r="I9" s="47">
        <v>0</v>
      </c>
      <c r="J9" s="47">
        <v>301459365.19999993</v>
      </c>
      <c r="K9" s="11">
        <f>F9-G9</f>
        <v>0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  <c r="XEW9" s="17"/>
      <c r="XEX9" s="17"/>
      <c r="XEY9" s="17"/>
      <c r="XEZ9" s="17"/>
      <c r="XFA9" s="17"/>
      <c r="XFB9" s="17"/>
      <c r="XFC9" s="17"/>
    </row>
    <row r="10" spans="1:16383" ht="18" customHeight="1" x14ac:dyDescent="0.3">
      <c r="A10" s="13">
        <v>1300</v>
      </c>
      <c r="B10" s="12" t="s">
        <v>21</v>
      </c>
      <c r="C10" s="11">
        <v>86616256.699999914</v>
      </c>
      <c r="D10" s="11">
        <v>0</v>
      </c>
      <c r="E10" s="47">
        <v>-2060304.5600000299</v>
      </c>
      <c r="F10" s="11">
        <f t="shared" ref="F10:F54" si="1">C10+D10+E10</f>
        <v>84555952.139999881</v>
      </c>
      <c r="G10" s="11">
        <f t="shared" ref="G10:G14" si="2">H10+I10+J10</f>
        <v>84555952.140000001</v>
      </c>
      <c r="H10" s="47">
        <v>0</v>
      </c>
      <c r="I10" s="47">
        <v>0</v>
      </c>
      <c r="J10" s="47">
        <v>84555952.140000001</v>
      </c>
      <c r="K10" s="11">
        <v>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  <c r="XEX10" s="17"/>
      <c r="XEY10" s="17"/>
      <c r="XEZ10" s="17"/>
      <c r="XFA10" s="17"/>
      <c r="XFB10" s="17"/>
      <c r="XFC10" s="17"/>
    </row>
    <row r="11" spans="1:16383" ht="18" customHeight="1" x14ac:dyDescent="0.3">
      <c r="A11" s="13">
        <v>1400</v>
      </c>
      <c r="B11" s="12" t="s">
        <v>97</v>
      </c>
      <c r="C11" s="11">
        <v>40286368.240000002</v>
      </c>
      <c r="D11" s="11">
        <v>0</v>
      </c>
      <c r="E11" s="47">
        <v>4593344.6300000008</v>
      </c>
      <c r="F11" s="11">
        <f t="shared" si="1"/>
        <v>44879712.870000005</v>
      </c>
      <c r="G11" s="11">
        <f t="shared" si="2"/>
        <v>44879712.870000005</v>
      </c>
      <c r="H11" s="47">
        <v>3736666.67</v>
      </c>
      <c r="I11" s="47">
        <v>0</v>
      </c>
      <c r="J11" s="47">
        <v>41143046.200000003</v>
      </c>
      <c r="K11" s="11">
        <f t="shared" ref="K11:K14" si="3">F11-G11</f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  <c r="XEW11" s="17"/>
      <c r="XEX11" s="17"/>
      <c r="XEY11" s="17"/>
      <c r="XEZ11" s="17"/>
      <c r="XFA11" s="17"/>
      <c r="XFB11" s="17"/>
      <c r="XFC11" s="17"/>
    </row>
    <row r="12" spans="1:16383" ht="18" customHeight="1" x14ac:dyDescent="0.3">
      <c r="A12" s="13">
        <v>1500</v>
      </c>
      <c r="B12" s="12" t="s">
        <v>20</v>
      </c>
      <c r="C12" s="11">
        <v>32888178.359999999</v>
      </c>
      <c r="D12" s="11">
        <v>0</v>
      </c>
      <c r="E12" s="47">
        <v>12299150.480000006</v>
      </c>
      <c r="F12" s="11">
        <f t="shared" si="1"/>
        <v>45187328.840000004</v>
      </c>
      <c r="G12" s="11">
        <f t="shared" si="2"/>
        <v>45138956.180000007</v>
      </c>
      <c r="H12" s="47">
        <v>9371204.9900000002</v>
      </c>
      <c r="I12" s="47">
        <v>0</v>
      </c>
      <c r="J12" s="47">
        <v>35767751.190000005</v>
      </c>
      <c r="K12" s="11">
        <f t="shared" si="3"/>
        <v>48372.659999996424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  <c r="XFB12" s="17"/>
      <c r="XFC12" s="17"/>
    </row>
    <row r="13" spans="1:16383" ht="18" customHeight="1" x14ac:dyDescent="0.3">
      <c r="A13" s="13">
        <v>1600</v>
      </c>
      <c r="B13" s="12" t="s">
        <v>19</v>
      </c>
      <c r="C13" s="11">
        <v>3000000</v>
      </c>
      <c r="D13" s="11">
        <v>0</v>
      </c>
      <c r="E13" s="47">
        <v>-3000000</v>
      </c>
      <c r="F13" s="11">
        <f t="shared" si="1"/>
        <v>0</v>
      </c>
      <c r="G13" s="11">
        <f t="shared" si="2"/>
        <v>0</v>
      </c>
      <c r="H13" s="47">
        <v>0</v>
      </c>
      <c r="I13" s="47">
        <v>0</v>
      </c>
      <c r="J13" s="47">
        <v>0</v>
      </c>
      <c r="K13" s="11">
        <f t="shared" si="3"/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17"/>
      <c r="XDD13" s="17"/>
      <c r="XDE13" s="17"/>
      <c r="XDF13" s="17"/>
      <c r="XDG13" s="17"/>
      <c r="XDH13" s="17"/>
      <c r="XDI13" s="17"/>
      <c r="XDJ13" s="17"/>
      <c r="XDK13" s="17"/>
      <c r="XDL13" s="17"/>
      <c r="XDM13" s="17"/>
      <c r="XDN13" s="17"/>
      <c r="XDO13" s="17"/>
      <c r="XDP13" s="17"/>
      <c r="XDQ13" s="17"/>
      <c r="XDR13" s="17"/>
      <c r="XDS13" s="17"/>
      <c r="XDT13" s="17"/>
      <c r="XDU13" s="17"/>
      <c r="XDV13" s="17"/>
      <c r="XDW13" s="17"/>
      <c r="XDX13" s="17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  <c r="XEW13" s="17"/>
      <c r="XEX13" s="17"/>
      <c r="XEY13" s="17"/>
      <c r="XEZ13" s="17"/>
      <c r="XFA13" s="17"/>
      <c r="XFB13" s="17"/>
      <c r="XFC13" s="17"/>
    </row>
    <row r="14" spans="1:16383" ht="18" customHeight="1" x14ac:dyDescent="0.3">
      <c r="A14" s="13">
        <v>1700</v>
      </c>
      <c r="B14" s="12" t="s">
        <v>18</v>
      </c>
      <c r="C14" s="11">
        <v>2845005.4699999997</v>
      </c>
      <c r="D14" s="11">
        <v>0</v>
      </c>
      <c r="E14" s="47">
        <v>2003833.9000000004</v>
      </c>
      <c r="F14" s="11">
        <f t="shared" si="1"/>
        <v>4848839.37</v>
      </c>
      <c r="G14" s="11">
        <f t="shared" si="2"/>
        <v>4848839.3699999992</v>
      </c>
      <c r="H14" s="47">
        <v>0</v>
      </c>
      <c r="I14" s="47">
        <v>0</v>
      </c>
      <c r="J14" s="47">
        <v>4848839.3699999992</v>
      </c>
      <c r="K14" s="11">
        <f t="shared" si="3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  <c r="XEV14" s="17"/>
      <c r="XEW14" s="17"/>
      <c r="XEX14" s="17"/>
      <c r="XEY14" s="17"/>
      <c r="XEZ14" s="17"/>
      <c r="XFA14" s="17"/>
      <c r="XFB14" s="17"/>
      <c r="XFC14" s="17"/>
    </row>
    <row r="15" spans="1:16383" ht="18" customHeight="1" x14ac:dyDescent="0.25">
      <c r="A15" s="16">
        <v>2000</v>
      </c>
      <c r="B15" s="15" t="s">
        <v>96</v>
      </c>
      <c r="C15" s="14">
        <f t="shared" ref="C15:K15" si="4">SUM(C16:C24)</f>
        <v>77990209.409999996</v>
      </c>
      <c r="D15" s="14">
        <f>SUM(D16:D24)</f>
        <v>10496270</v>
      </c>
      <c r="E15" s="14">
        <f t="shared" si="4"/>
        <v>40560052.439999998</v>
      </c>
      <c r="F15" s="14">
        <f>SUM(F16:F24)</f>
        <v>129046531.85000001</v>
      </c>
      <c r="G15" s="14">
        <f t="shared" si="4"/>
        <v>128726422.89000002</v>
      </c>
      <c r="H15" s="14">
        <f t="shared" si="4"/>
        <v>1908648.3099999996</v>
      </c>
      <c r="I15" s="14">
        <f t="shared" si="4"/>
        <v>0</v>
      </c>
      <c r="J15" s="14">
        <f t="shared" si="4"/>
        <v>126817774.58000001</v>
      </c>
      <c r="K15" s="14">
        <f t="shared" si="4"/>
        <v>320108.96000000089</v>
      </c>
    </row>
    <row r="16" spans="1:16383" ht="27" x14ac:dyDescent="0.3">
      <c r="A16" s="13">
        <v>2100</v>
      </c>
      <c r="B16" s="12" t="s">
        <v>98</v>
      </c>
      <c r="C16" s="11">
        <v>6274759.9199999999</v>
      </c>
      <c r="D16" s="11">
        <v>0</v>
      </c>
      <c r="E16" s="47">
        <v>3816859.1799999997</v>
      </c>
      <c r="F16" s="11">
        <f t="shared" si="1"/>
        <v>10091619.1</v>
      </c>
      <c r="G16" s="11">
        <f>H16+I16+J16</f>
        <v>10091619.100000003</v>
      </c>
      <c r="H16" s="47">
        <v>0</v>
      </c>
      <c r="I16" s="47">
        <v>0</v>
      </c>
      <c r="J16" s="47">
        <v>10091619.100000003</v>
      </c>
      <c r="K16" s="11">
        <f t="shared" ref="K16:K24" si="5">F16-G16</f>
        <v>0</v>
      </c>
    </row>
    <row r="17" spans="1:11" ht="18" customHeight="1" x14ac:dyDescent="0.3">
      <c r="A17" s="13">
        <v>2200</v>
      </c>
      <c r="B17" s="12" t="s">
        <v>99</v>
      </c>
      <c r="C17" s="11">
        <v>1051598.8799999999</v>
      </c>
      <c r="D17" s="11">
        <v>0</v>
      </c>
      <c r="E17" s="47">
        <v>170099.83000000002</v>
      </c>
      <c r="F17" s="11">
        <f t="shared" si="1"/>
        <v>1221698.71</v>
      </c>
      <c r="G17" s="11">
        <f t="shared" ref="G17:G24" si="6">H17+I17+J17</f>
        <v>1221698.7099999995</v>
      </c>
      <c r="H17" s="47">
        <v>22903.439999999999</v>
      </c>
      <c r="I17" s="47">
        <v>0</v>
      </c>
      <c r="J17" s="47">
        <v>1198795.2699999996</v>
      </c>
      <c r="K17" s="11">
        <f t="shared" si="5"/>
        <v>0</v>
      </c>
    </row>
    <row r="18" spans="1:11" ht="18" customHeight="1" x14ac:dyDescent="0.3">
      <c r="A18" s="13">
        <v>2300</v>
      </c>
      <c r="B18" s="12" t="s">
        <v>17</v>
      </c>
      <c r="C18" s="11">
        <v>321012.31</v>
      </c>
      <c r="D18" s="11">
        <v>0</v>
      </c>
      <c r="E18" s="47">
        <v>123345.05</v>
      </c>
      <c r="F18" s="11">
        <f t="shared" si="1"/>
        <v>444357.36</v>
      </c>
      <c r="G18" s="11">
        <f t="shared" si="6"/>
        <v>444357.36</v>
      </c>
      <c r="H18" s="47">
        <v>0</v>
      </c>
      <c r="I18" s="47">
        <v>0</v>
      </c>
      <c r="J18" s="47">
        <v>444357.36</v>
      </c>
      <c r="K18" s="11">
        <f t="shared" si="5"/>
        <v>0</v>
      </c>
    </row>
    <row r="19" spans="1:11" ht="18" customHeight="1" x14ac:dyDescent="0.3">
      <c r="A19" s="13">
        <v>2400</v>
      </c>
      <c r="B19" s="12" t="s">
        <v>100</v>
      </c>
      <c r="C19" s="11">
        <v>22304435.34</v>
      </c>
      <c r="D19" s="11">
        <v>0</v>
      </c>
      <c r="E19" s="47">
        <v>13612511.529999997</v>
      </c>
      <c r="F19" s="11">
        <f t="shared" si="1"/>
        <v>35916946.869999997</v>
      </c>
      <c r="G19" s="11">
        <f t="shared" si="6"/>
        <v>35916946.870000005</v>
      </c>
      <c r="H19" s="47">
        <v>0</v>
      </c>
      <c r="I19" s="47">
        <v>0</v>
      </c>
      <c r="J19" s="47">
        <v>35916946.870000005</v>
      </c>
      <c r="K19" s="11">
        <f t="shared" si="5"/>
        <v>0</v>
      </c>
    </row>
    <row r="20" spans="1:11" ht="18" customHeight="1" x14ac:dyDescent="0.3">
      <c r="A20" s="13">
        <v>2500</v>
      </c>
      <c r="B20" s="12" t="s">
        <v>101</v>
      </c>
      <c r="C20" s="11">
        <v>2811922.15</v>
      </c>
      <c r="D20" s="11">
        <v>589700</v>
      </c>
      <c r="E20" s="47">
        <v>592498.3600000001</v>
      </c>
      <c r="F20" s="11">
        <f t="shared" si="1"/>
        <v>3994120.51</v>
      </c>
      <c r="G20" s="11">
        <f t="shared" si="6"/>
        <v>3994120.51</v>
      </c>
      <c r="H20" s="47">
        <v>31956.989999999998</v>
      </c>
      <c r="I20" s="47">
        <v>0</v>
      </c>
      <c r="J20" s="47">
        <v>3962163.5199999996</v>
      </c>
      <c r="K20" s="11">
        <f t="shared" si="5"/>
        <v>0</v>
      </c>
    </row>
    <row r="21" spans="1:11" ht="18" customHeight="1" x14ac:dyDescent="0.3">
      <c r="A21" s="13">
        <v>2600</v>
      </c>
      <c r="B21" s="12" t="s">
        <v>16</v>
      </c>
      <c r="C21" s="11">
        <v>32399184.360000003</v>
      </c>
      <c r="D21" s="11">
        <v>0</v>
      </c>
      <c r="E21" s="47">
        <v>13593310.439999999</v>
      </c>
      <c r="F21" s="11">
        <f t="shared" si="1"/>
        <v>45992494.800000004</v>
      </c>
      <c r="G21" s="11">
        <f t="shared" si="6"/>
        <v>45992494.800000004</v>
      </c>
      <c r="H21" s="47">
        <v>1853787.8799999997</v>
      </c>
      <c r="I21" s="47">
        <v>0</v>
      </c>
      <c r="J21" s="47">
        <v>44138706.920000002</v>
      </c>
      <c r="K21" s="11">
        <f t="shared" si="5"/>
        <v>0</v>
      </c>
    </row>
    <row r="22" spans="1:11" ht="27" x14ac:dyDescent="0.3">
      <c r="A22" s="13">
        <v>2700</v>
      </c>
      <c r="B22" s="12" t="s">
        <v>15</v>
      </c>
      <c r="C22" s="11">
        <v>2033876.2</v>
      </c>
      <c r="D22" s="11">
        <v>9906570</v>
      </c>
      <c r="E22" s="47">
        <v>461512.28000000224</v>
      </c>
      <c r="F22" s="11">
        <f t="shared" si="1"/>
        <v>12401958.480000002</v>
      </c>
      <c r="G22" s="11">
        <f>H22+I22+J22</f>
        <v>12081849.520000001</v>
      </c>
      <c r="H22" s="47">
        <v>0</v>
      </c>
      <c r="I22" s="47">
        <v>0</v>
      </c>
      <c r="J22" s="47">
        <v>12081849.520000001</v>
      </c>
      <c r="K22" s="11">
        <f t="shared" si="5"/>
        <v>320108.96000000089</v>
      </c>
    </row>
    <row r="23" spans="1:11" ht="18" customHeight="1" x14ac:dyDescent="0.3">
      <c r="A23" s="13">
        <v>2800</v>
      </c>
      <c r="B23" s="12" t="s">
        <v>14</v>
      </c>
      <c r="C23" s="11">
        <v>2000000</v>
      </c>
      <c r="D23" s="11">
        <v>0</v>
      </c>
      <c r="E23" s="47">
        <v>498907.98</v>
      </c>
      <c r="F23" s="11">
        <f t="shared" si="1"/>
        <v>2498907.98</v>
      </c>
      <c r="G23" s="11">
        <f t="shared" si="6"/>
        <v>2498907.98</v>
      </c>
      <c r="H23" s="47">
        <v>0</v>
      </c>
      <c r="I23" s="47">
        <v>0</v>
      </c>
      <c r="J23" s="47">
        <v>2498907.98</v>
      </c>
      <c r="K23" s="11">
        <f t="shared" si="5"/>
        <v>0</v>
      </c>
    </row>
    <row r="24" spans="1:11" ht="18" customHeight="1" x14ac:dyDescent="0.3">
      <c r="A24" s="13">
        <v>2900</v>
      </c>
      <c r="B24" s="12" t="s">
        <v>102</v>
      </c>
      <c r="C24" s="11">
        <v>8793420.25</v>
      </c>
      <c r="D24" s="11">
        <v>0</v>
      </c>
      <c r="E24" s="47">
        <v>7691007.790000001</v>
      </c>
      <c r="F24" s="11">
        <f t="shared" si="1"/>
        <v>16484428.040000001</v>
      </c>
      <c r="G24" s="11">
        <f t="shared" si="6"/>
        <v>16484428.040000008</v>
      </c>
      <c r="H24" s="47">
        <v>0</v>
      </c>
      <c r="I24" s="47">
        <v>0</v>
      </c>
      <c r="J24" s="47">
        <v>16484428.040000008</v>
      </c>
      <c r="K24" s="11">
        <f t="shared" si="5"/>
        <v>0</v>
      </c>
    </row>
    <row r="25" spans="1:11" ht="18" customHeight="1" x14ac:dyDescent="0.25">
      <c r="A25" s="16">
        <v>3000</v>
      </c>
      <c r="B25" s="15" t="s">
        <v>13</v>
      </c>
      <c r="C25" s="14">
        <f t="shared" ref="C25:K25" si="7">SUM(C26:C34)</f>
        <v>314864240.83000004</v>
      </c>
      <c r="D25" s="14">
        <f t="shared" si="7"/>
        <v>25465583.539999999</v>
      </c>
      <c r="E25" s="14">
        <f t="shared" si="7"/>
        <v>120661091.70999999</v>
      </c>
      <c r="F25" s="14">
        <f t="shared" si="7"/>
        <v>460990916.08000004</v>
      </c>
      <c r="G25" s="14">
        <f t="shared" si="7"/>
        <v>459960696.72999996</v>
      </c>
      <c r="H25" s="14">
        <f t="shared" si="7"/>
        <v>22641131.429999996</v>
      </c>
      <c r="I25" s="14">
        <f t="shared" si="7"/>
        <v>0</v>
      </c>
      <c r="J25" s="14">
        <f t="shared" si="7"/>
        <v>437319565.29999995</v>
      </c>
      <c r="K25" s="14">
        <f t="shared" si="7"/>
        <v>1030219.3500000797</v>
      </c>
    </row>
    <row r="26" spans="1:11" ht="18" customHeight="1" x14ac:dyDescent="0.3">
      <c r="A26" s="13">
        <v>3100</v>
      </c>
      <c r="B26" s="12" t="s">
        <v>12</v>
      </c>
      <c r="C26" s="47">
        <v>33638276.709999993</v>
      </c>
      <c r="D26" s="47">
        <v>4092114.0000000005</v>
      </c>
      <c r="E26" s="47">
        <v>-824890.52000000584</v>
      </c>
      <c r="F26" s="11">
        <f t="shared" si="1"/>
        <v>36905500.18999999</v>
      </c>
      <c r="G26" s="11">
        <f>H26+I26+J26</f>
        <v>36905500.18999999</v>
      </c>
      <c r="H26" s="47">
        <v>301068.24</v>
      </c>
      <c r="I26" s="47">
        <v>0</v>
      </c>
      <c r="J26" s="47">
        <v>36604431.949999988</v>
      </c>
      <c r="K26" s="11">
        <f t="shared" ref="K26:K34" si="8">F26-G26</f>
        <v>0</v>
      </c>
    </row>
    <row r="27" spans="1:11" ht="18" customHeight="1" x14ac:dyDescent="0.3">
      <c r="A27" s="13">
        <v>3200</v>
      </c>
      <c r="B27" s="12" t="s">
        <v>11</v>
      </c>
      <c r="C27" s="47">
        <v>48493884.339999996</v>
      </c>
      <c r="D27" s="47">
        <v>15895693</v>
      </c>
      <c r="E27" s="47">
        <v>20347139.050000008</v>
      </c>
      <c r="F27" s="11">
        <f t="shared" si="1"/>
        <v>84736716.390000001</v>
      </c>
      <c r="G27" s="11">
        <f t="shared" ref="G27:G59" si="9">H27+I27+J27</f>
        <v>84736716.390000001</v>
      </c>
      <c r="H27" s="47">
        <v>214252</v>
      </c>
      <c r="I27" s="47">
        <v>0</v>
      </c>
      <c r="J27" s="47">
        <v>84522464.390000001</v>
      </c>
      <c r="K27" s="11">
        <f t="shared" si="8"/>
        <v>0</v>
      </c>
    </row>
    <row r="28" spans="1:11" ht="18" customHeight="1" x14ac:dyDescent="0.3">
      <c r="A28" s="13">
        <v>3300</v>
      </c>
      <c r="B28" s="12" t="s">
        <v>103</v>
      </c>
      <c r="C28" s="47">
        <v>84980778.290000007</v>
      </c>
      <c r="D28" s="47">
        <v>462975.93</v>
      </c>
      <c r="E28" s="47">
        <v>71417856.799999997</v>
      </c>
      <c r="F28" s="11">
        <f t="shared" si="1"/>
        <v>156861611.02000001</v>
      </c>
      <c r="G28" s="11">
        <f t="shared" si="9"/>
        <v>156741844.12999994</v>
      </c>
      <c r="H28" s="47">
        <v>7360910.4699999988</v>
      </c>
      <c r="I28" s="47">
        <v>0</v>
      </c>
      <c r="J28" s="47">
        <v>149380933.65999994</v>
      </c>
      <c r="K28" s="11">
        <f t="shared" si="8"/>
        <v>119766.8900000751</v>
      </c>
    </row>
    <row r="29" spans="1:11" ht="15.75" x14ac:dyDescent="0.3">
      <c r="A29" s="13">
        <v>3400</v>
      </c>
      <c r="B29" s="12" t="s">
        <v>10</v>
      </c>
      <c r="C29" s="47">
        <v>18665796.020000007</v>
      </c>
      <c r="D29" s="47">
        <v>4000338.4800000004</v>
      </c>
      <c r="E29" s="47">
        <v>-1099977.4900000012</v>
      </c>
      <c r="F29" s="11">
        <f t="shared" si="1"/>
        <v>21566157.010000005</v>
      </c>
      <c r="G29" s="11">
        <f t="shared" si="9"/>
        <v>20676322.550000001</v>
      </c>
      <c r="H29" s="47">
        <v>686140</v>
      </c>
      <c r="I29" s="47">
        <v>0</v>
      </c>
      <c r="J29" s="47">
        <v>19990182.550000001</v>
      </c>
      <c r="K29" s="11">
        <f t="shared" si="8"/>
        <v>889834.46000000462</v>
      </c>
    </row>
    <row r="30" spans="1:11" ht="27" x14ac:dyDescent="0.3">
      <c r="A30" s="13">
        <v>3500</v>
      </c>
      <c r="B30" s="12" t="s">
        <v>9</v>
      </c>
      <c r="C30" s="47">
        <v>76463238.890000001</v>
      </c>
      <c r="D30" s="47">
        <v>0</v>
      </c>
      <c r="E30" s="47">
        <v>14797927.830000004</v>
      </c>
      <c r="F30" s="11">
        <f t="shared" si="1"/>
        <v>91261166.719999999</v>
      </c>
      <c r="G30" s="11">
        <f t="shared" si="9"/>
        <v>91261166.720000014</v>
      </c>
      <c r="H30" s="47">
        <v>7076838.4499999993</v>
      </c>
      <c r="I30" s="47">
        <v>0</v>
      </c>
      <c r="J30" s="47">
        <v>84184328.270000011</v>
      </c>
      <c r="K30" s="11">
        <f t="shared" si="8"/>
        <v>0</v>
      </c>
    </row>
    <row r="31" spans="1:11" ht="18" customHeight="1" x14ac:dyDescent="0.3">
      <c r="A31" s="13">
        <v>3600</v>
      </c>
      <c r="B31" s="12" t="s">
        <v>8</v>
      </c>
      <c r="C31" s="47">
        <v>9286560</v>
      </c>
      <c r="D31" s="47">
        <v>0</v>
      </c>
      <c r="E31" s="47">
        <v>8737021.4299999997</v>
      </c>
      <c r="F31" s="11">
        <f t="shared" si="1"/>
        <v>18023581.43</v>
      </c>
      <c r="G31" s="11">
        <f t="shared" si="9"/>
        <v>18023581.43</v>
      </c>
      <c r="H31" s="47">
        <v>1235722.94</v>
      </c>
      <c r="I31" s="47">
        <v>0</v>
      </c>
      <c r="J31" s="47">
        <v>16787858.489999998</v>
      </c>
      <c r="K31" s="11">
        <f t="shared" si="8"/>
        <v>0</v>
      </c>
    </row>
    <row r="32" spans="1:11" ht="18" customHeight="1" x14ac:dyDescent="0.3">
      <c r="A32" s="13">
        <v>3700</v>
      </c>
      <c r="B32" s="12" t="s">
        <v>104</v>
      </c>
      <c r="C32" s="47">
        <v>1653708</v>
      </c>
      <c r="D32" s="47">
        <v>0</v>
      </c>
      <c r="E32" s="47">
        <v>-107414.93</v>
      </c>
      <c r="F32" s="11">
        <f t="shared" si="1"/>
        <v>1546293.07</v>
      </c>
      <c r="G32" s="11">
        <f t="shared" si="9"/>
        <v>1525675.07</v>
      </c>
      <c r="H32" s="47">
        <v>0</v>
      </c>
      <c r="I32" s="47">
        <v>0</v>
      </c>
      <c r="J32" s="47">
        <v>1525675.07</v>
      </c>
      <c r="K32" s="11">
        <f t="shared" si="8"/>
        <v>20618</v>
      </c>
    </row>
    <row r="33" spans="1:11" ht="18" customHeight="1" x14ac:dyDescent="0.3">
      <c r="A33" s="13">
        <v>3800</v>
      </c>
      <c r="B33" s="12" t="s">
        <v>7</v>
      </c>
      <c r="C33" s="47">
        <v>13194809.299999999</v>
      </c>
      <c r="D33" s="47">
        <v>0</v>
      </c>
      <c r="E33" s="47">
        <v>7546895.3699999992</v>
      </c>
      <c r="F33" s="11">
        <f t="shared" si="1"/>
        <v>20741704.669999998</v>
      </c>
      <c r="G33" s="11">
        <f t="shared" si="9"/>
        <v>20741704.670000006</v>
      </c>
      <c r="H33" s="47">
        <v>113100</v>
      </c>
      <c r="I33" s="47">
        <v>0</v>
      </c>
      <c r="J33" s="47">
        <v>20628604.670000006</v>
      </c>
      <c r="K33" s="11">
        <f t="shared" si="8"/>
        <v>0</v>
      </c>
    </row>
    <row r="34" spans="1:11" ht="18" customHeight="1" x14ac:dyDescent="0.3">
      <c r="A34" s="13">
        <v>3900</v>
      </c>
      <c r="B34" s="12" t="s">
        <v>6</v>
      </c>
      <c r="C34" s="47">
        <v>28487189.280000001</v>
      </c>
      <c r="D34" s="47">
        <v>1014462.1300000001</v>
      </c>
      <c r="E34" s="47">
        <v>-153465.82999999981</v>
      </c>
      <c r="F34" s="11">
        <f t="shared" si="1"/>
        <v>29348185.580000002</v>
      </c>
      <c r="G34" s="11">
        <f t="shared" si="9"/>
        <v>29348185.579999998</v>
      </c>
      <c r="H34" s="47">
        <v>5653099.3299999982</v>
      </c>
      <c r="I34" s="47">
        <v>0</v>
      </c>
      <c r="J34" s="47">
        <v>23695086.25</v>
      </c>
      <c r="K34" s="11">
        <f t="shared" si="8"/>
        <v>0</v>
      </c>
    </row>
    <row r="35" spans="1:11" x14ac:dyDescent="0.25">
      <c r="A35" s="16">
        <v>4000</v>
      </c>
      <c r="B35" s="15" t="s">
        <v>5</v>
      </c>
      <c r="C35" s="14">
        <f>SUM(C36:C40)</f>
        <v>106596088.22999999</v>
      </c>
      <c r="D35" s="14">
        <f t="shared" ref="D35:K35" si="10">SUM(D36:D40)</f>
        <v>15652420</v>
      </c>
      <c r="E35" s="14">
        <f t="shared" si="10"/>
        <v>8209399.700000002</v>
      </c>
      <c r="F35" s="14">
        <f>SUM(F36:F40)</f>
        <v>130457907.93000001</v>
      </c>
      <c r="G35" s="14">
        <f>SUM(G36:G40)</f>
        <v>117447429.02999999</v>
      </c>
      <c r="H35" s="14">
        <f t="shared" si="10"/>
        <v>4007998.4</v>
      </c>
      <c r="I35" s="14">
        <f t="shared" si="10"/>
        <v>0</v>
      </c>
      <c r="J35" s="14">
        <f t="shared" si="10"/>
        <v>113439430.63</v>
      </c>
      <c r="K35" s="14">
        <f t="shared" si="10"/>
        <v>13010478.900000021</v>
      </c>
    </row>
    <row r="36" spans="1:11" ht="15.75" x14ac:dyDescent="0.3">
      <c r="A36" s="13">
        <v>4100</v>
      </c>
      <c r="B36" s="12" t="s">
        <v>90</v>
      </c>
      <c r="C36" s="11">
        <v>39442291.229999997</v>
      </c>
      <c r="D36" s="47">
        <v>10100</v>
      </c>
      <c r="E36" s="47">
        <v>0</v>
      </c>
      <c r="F36" s="11">
        <f t="shared" si="1"/>
        <v>39452391.229999997</v>
      </c>
      <c r="G36" s="11">
        <f t="shared" si="9"/>
        <v>39452391.229999997</v>
      </c>
      <c r="H36" s="47">
        <v>0</v>
      </c>
      <c r="I36" s="47">
        <v>0</v>
      </c>
      <c r="J36" s="47">
        <v>39452391.229999997</v>
      </c>
      <c r="K36" s="11">
        <f>F36-G36</f>
        <v>0</v>
      </c>
    </row>
    <row r="37" spans="1:11" ht="15.75" x14ac:dyDescent="0.3">
      <c r="A37" s="13">
        <v>4300</v>
      </c>
      <c r="B37" s="12" t="s">
        <v>4</v>
      </c>
      <c r="C37" s="11">
        <v>5552000</v>
      </c>
      <c r="D37" s="47">
        <v>545000</v>
      </c>
      <c r="E37" s="47">
        <v>3147697.74</v>
      </c>
      <c r="F37" s="11">
        <f t="shared" si="1"/>
        <v>9244697.7400000002</v>
      </c>
      <c r="G37" s="11">
        <f t="shared" si="9"/>
        <v>9244697.7400000002</v>
      </c>
      <c r="H37" s="47">
        <v>508000</v>
      </c>
      <c r="I37" s="47">
        <v>0</v>
      </c>
      <c r="J37" s="47">
        <v>8736697.7400000002</v>
      </c>
      <c r="K37" s="11">
        <f t="shared" ref="K37:K40" si="11">F37-G37</f>
        <v>0</v>
      </c>
    </row>
    <row r="38" spans="1:11" ht="15.75" x14ac:dyDescent="0.3">
      <c r="A38" s="13">
        <v>4400</v>
      </c>
      <c r="B38" s="12" t="s">
        <v>3</v>
      </c>
      <c r="C38" s="11">
        <v>48849556</v>
      </c>
      <c r="D38" s="47">
        <v>15000000</v>
      </c>
      <c r="E38" s="47">
        <v>7047609.7400000021</v>
      </c>
      <c r="F38" s="11">
        <f t="shared" si="1"/>
        <v>70897165.74000001</v>
      </c>
      <c r="G38" s="11">
        <f t="shared" si="9"/>
        <v>57886686.839999989</v>
      </c>
      <c r="H38" s="47">
        <v>3499998.4</v>
      </c>
      <c r="I38" s="47">
        <v>0</v>
      </c>
      <c r="J38" s="47">
        <v>54386688.43999999</v>
      </c>
      <c r="K38" s="11">
        <f t="shared" si="11"/>
        <v>13010478.900000021</v>
      </c>
    </row>
    <row r="39" spans="1:11" ht="15.75" x14ac:dyDescent="0.3">
      <c r="A39" s="13">
        <v>4500</v>
      </c>
      <c r="B39" s="12" t="s">
        <v>2</v>
      </c>
      <c r="C39" s="11">
        <v>12752241</v>
      </c>
      <c r="D39" s="47">
        <v>0</v>
      </c>
      <c r="E39" s="47">
        <v>-2038587.78</v>
      </c>
      <c r="F39" s="11">
        <f t="shared" si="1"/>
        <v>10713653.220000001</v>
      </c>
      <c r="G39" s="11">
        <f t="shared" si="9"/>
        <v>10713653.219999999</v>
      </c>
      <c r="H39" s="47">
        <v>0</v>
      </c>
      <c r="I39" s="47">
        <v>0</v>
      </c>
      <c r="J39" s="47">
        <v>10713653.219999999</v>
      </c>
      <c r="K39" s="11">
        <f t="shared" si="11"/>
        <v>0</v>
      </c>
    </row>
    <row r="40" spans="1:11" ht="15.75" x14ac:dyDescent="0.3">
      <c r="A40" s="13">
        <v>4800</v>
      </c>
      <c r="B40" s="12" t="s">
        <v>91</v>
      </c>
      <c r="C40" s="11">
        <v>0</v>
      </c>
      <c r="D40" s="47">
        <v>97320</v>
      </c>
      <c r="E40" s="47">
        <v>52680</v>
      </c>
      <c r="F40" s="11">
        <f t="shared" si="1"/>
        <v>150000</v>
      </c>
      <c r="G40" s="11">
        <f t="shared" si="9"/>
        <v>150000</v>
      </c>
      <c r="H40" s="47">
        <v>0</v>
      </c>
      <c r="I40" s="47">
        <v>0</v>
      </c>
      <c r="J40" s="47">
        <v>150000</v>
      </c>
      <c r="K40" s="11">
        <f t="shared" si="11"/>
        <v>0</v>
      </c>
    </row>
    <row r="41" spans="1:11" x14ac:dyDescent="0.25">
      <c r="A41" s="16">
        <v>5000</v>
      </c>
      <c r="B41" s="15" t="s">
        <v>1</v>
      </c>
      <c r="C41" s="14">
        <f t="shared" ref="C41:E41" si="12">SUM(C42:C50)</f>
        <v>50212954.780000001</v>
      </c>
      <c r="D41" s="14">
        <f t="shared" si="12"/>
        <v>11871494.4</v>
      </c>
      <c r="E41" s="14">
        <f t="shared" si="12"/>
        <v>4659960.0599999987</v>
      </c>
      <c r="F41" s="14">
        <f>SUM(F42:F50)</f>
        <v>66744409.240000002</v>
      </c>
      <c r="G41" s="14">
        <f t="shared" ref="G41" si="13">SUM(G42:G50)</f>
        <v>64723177.969999999</v>
      </c>
      <c r="H41" s="14">
        <f t="shared" ref="H41" si="14">SUM(H42:H50)</f>
        <v>12517253.399999999</v>
      </c>
      <c r="I41" s="14">
        <f t="shared" ref="I41:J41" si="15">SUM(I42:I50)</f>
        <v>0</v>
      </c>
      <c r="J41" s="14">
        <f t="shared" si="15"/>
        <v>52205924.57</v>
      </c>
      <c r="K41" s="14">
        <f t="shared" ref="K41" si="16">SUM(K42:K50)</f>
        <v>2021231.2700000042</v>
      </c>
    </row>
    <row r="42" spans="1:11" ht="15.75" x14ac:dyDescent="0.3">
      <c r="A42" s="13">
        <v>5100</v>
      </c>
      <c r="B42" s="12" t="s">
        <v>105</v>
      </c>
      <c r="C42" s="11">
        <v>7470886.2300000014</v>
      </c>
      <c r="D42" s="11">
        <v>0</v>
      </c>
      <c r="E42" s="47">
        <v>10908315.499999998</v>
      </c>
      <c r="F42" s="11">
        <f t="shared" si="1"/>
        <v>18379201.73</v>
      </c>
      <c r="G42" s="11">
        <f t="shared" si="9"/>
        <v>18249970.459999997</v>
      </c>
      <c r="H42" s="47">
        <v>6927438.7999999998</v>
      </c>
      <c r="I42" s="47">
        <v>0</v>
      </c>
      <c r="J42" s="47">
        <v>11322531.659999998</v>
      </c>
      <c r="K42" s="11">
        <f>F42-G42</f>
        <v>129231.27000000328</v>
      </c>
    </row>
    <row r="43" spans="1:11" ht="15.75" x14ac:dyDescent="0.3">
      <c r="A43" s="13">
        <v>5200</v>
      </c>
      <c r="B43" s="12" t="s">
        <v>106</v>
      </c>
      <c r="C43" s="11">
        <v>183353.62</v>
      </c>
      <c r="D43" s="11">
        <v>1392000</v>
      </c>
      <c r="E43" s="47">
        <v>5403404.2100000009</v>
      </c>
      <c r="F43" s="11">
        <f t="shared" si="1"/>
        <v>6978757.830000001</v>
      </c>
      <c r="G43" s="11">
        <f t="shared" si="9"/>
        <v>5586757.8300000001</v>
      </c>
      <c r="H43" s="47">
        <v>0</v>
      </c>
      <c r="I43" s="47">
        <v>0</v>
      </c>
      <c r="J43" s="47">
        <v>5586757.8300000001</v>
      </c>
      <c r="K43" s="11">
        <f t="shared" ref="K43:K50" si="17">F43-G43</f>
        <v>1392000.0000000009</v>
      </c>
    </row>
    <row r="44" spans="1:11" ht="15.75" x14ac:dyDescent="0.3">
      <c r="A44" s="13">
        <v>5300</v>
      </c>
      <c r="B44" s="12" t="s">
        <v>107</v>
      </c>
      <c r="C44" s="11">
        <v>560255.98</v>
      </c>
      <c r="D44" s="11">
        <v>0</v>
      </c>
      <c r="E44" s="47">
        <v>-407024.7</v>
      </c>
      <c r="F44" s="11">
        <f t="shared" si="1"/>
        <v>153231.27999999997</v>
      </c>
      <c r="G44" s="11">
        <f t="shared" si="9"/>
        <v>153231.28</v>
      </c>
      <c r="H44" s="47">
        <v>0</v>
      </c>
      <c r="I44" s="47">
        <v>0</v>
      </c>
      <c r="J44" s="47">
        <v>153231.28</v>
      </c>
      <c r="K44" s="11">
        <f t="shared" si="17"/>
        <v>0</v>
      </c>
    </row>
    <row r="45" spans="1:11" ht="15.75" x14ac:dyDescent="0.3">
      <c r="A45" s="13">
        <v>5400</v>
      </c>
      <c r="B45" s="12" t="s">
        <v>108</v>
      </c>
      <c r="C45" s="11">
        <v>15000000</v>
      </c>
      <c r="D45" s="11">
        <v>0</v>
      </c>
      <c r="E45" s="47">
        <v>-14686707.440000001</v>
      </c>
      <c r="F45" s="11">
        <f t="shared" si="1"/>
        <v>313292.55999999866</v>
      </c>
      <c r="G45" s="11">
        <f t="shared" si="9"/>
        <v>313292.56</v>
      </c>
      <c r="H45" s="47">
        <v>0</v>
      </c>
      <c r="I45" s="47">
        <v>0</v>
      </c>
      <c r="J45" s="47">
        <v>313292.56</v>
      </c>
      <c r="K45" s="11">
        <v>0</v>
      </c>
    </row>
    <row r="46" spans="1:11" ht="15.75" x14ac:dyDescent="0.3">
      <c r="A46" s="13">
        <v>5500</v>
      </c>
      <c r="B46" s="12" t="s">
        <v>109</v>
      </c>
      <c r="C46" s="11">
        <v>2000000</v>
      </c>
      <c r="D46" s="11">
        <v>0</v>
      </c>
      <c r="E46" s="47">
        <v>-1751760</v>
      </c>
      <c r="F46" s="11">
        <f t="shared" si="1"/>
        <v>248240</v>
      </c>
      <c r="G46" s="11">
        <f t="shared" si="9"/>
        <v>248240</v>
      </c>
      <c r="H46" s="47">
        <v>0</v>
      </c>
      <c r="I46" s="47">
        <v>0</v>
      </c>
      <c r="J46" s="47">
        <v>248240</v>
      </c>
      <c r="K46" s="11">
        <f t="shared" si="17"/>
        <v>0</v>
      </c>
    </row>
    <row r="47" spans="1:11" ht="15.75" x14ac:dyDescent="0.3">
      <c r="A47" s="13">
        <v>5600</v>
      </c>
      <c r="B47" s="12" t="s">
        <v>110</v>
      </c>
      <c r="C47" s="11">
        <v>8918315.3000000007</v>
      </c>
      <c r="D47" s="11">
        <v>1648494.4</v>
      </c>
      <c r="E47" s="47">
        <v>1790674.0299999998</v>
      </c>
      <c r="F47" s="11">
        <f t="shared" si="1"/>
        <v>12357483.73</v>
      </c>
      <c r="G47" s="11">
        <f t="shared" si="9"/>
        <v>12357483.73</v>
      </c>
      <c r="H47" s="47">
        <v>214814.6</v>
      </c>
      <c r="I47" s="47">
        <v>0</v>
      </c>
      <c r="J47" s="47">
        <v>12142669.130000001</v>
      </c>
      <c r="K47" s="11">
        <f t="shared" si="17"/>
        <v>0</v>
      </c>
    </row>
    <row r="48" spans="1:11" ht="15.75" x14ac:dyDescent="0.3">
      <c r="A48" s="13">
        <v>5700</v>
      </c>
      <c r="B48" s="12" t="s">
        <v>111</v>
      </c>
      <c r="C48" s="11">
        <v>330000</v>
      </c>
      <c r="D48" s="11">
        <v>0</v>
      </c>
      <c r="E48" s="47">
        <v>-330000</v>
      </c>
      <c r="F48" s="11">
        <f t="shared" si="1"/>
        <v>0</v>
      </c>
      <c r="G48" s="11">
        <f t="shared" si="9"/>
        <v>0</v>
      </c>
      <c r="H48" s="47">
        <v>0</v>
      </c>
      <c r="I48" s="47">
        <v>0</v>
      </c>
      <c r="J48" s="47">
        <v>0</v>
      </c>
      <c r="K48" s="11">
        <f t="shared" si="17"/>
        <v>0</v>
      </c>
    </row>
    <row r="49" spans="1:11" ht="15.75" x14ac:dyDescent="0.3">
      <c r="A49" s="13">
        <v>5800</v>
      </c>
      <c r="B49" s="12" t="s">
        <v>112</v>
      </c>
      <c r="C49" s="11">
        <v>0</v>
      </c>
      <c r="D49" s="11">
        <v>8831000</v>
      </c>
      <c r="E49" s="47">
        <v>8963290</v>
      </c>
      <c r="F49" s="11">
        <f t="shared" si="1"/>
        <v>17794290</v>
      </c>
      <c r="G49" s="11">
        <f t="shared" si="9"/>
        <v>17294290</v>
      </c>
      <c r="H49" s="47">
        <v>5375000</v>
      </c>
      <c r="I49" s="47">
        <v>0</v>
      </c>
      <c r="J49" s="47">
        <v>11919290</v>
      </c>
      <c r="K49" s="11">
        <f t="shared" si="17"/>
        <v>500000</v>
      </c>
    </row>
    <row r="50" spans="1:11" ht="15.75" x14ac:dyDescent="0.3">
      <c r="A50" s="13">
        <v>5900</v>
      </c>
      <c r="B50" s="12" t="s">
        <v>113</v>
      </c>
      <c r="C50" s="11">
        <v>15750143.65</v>
      </c>
      <c r="D50" s="11">
        <v>0</v>
      </c>
      <c r="E50" s="47">
        <v>-5230231.5399999991</v>
      </c>
      <c r="F50" s="11">
        <f t="shared" si="1"/>
        <v>10519912.110000001</v>
      </c>
      <c r="G50" s="11">
        <f t="shared" si="9"/>
        <v>10519912.109999999</v>
      </c>
      <c r="H50" s="47">
        <v>-1.1641532182693481E-10</v>
      </c>
      <c r="I50" s="47">
        <v>0</v>
      </c>
      <c r="J50" s="47">
        <v>10519912.109999999</v>
      </c>
      <c r="K50" s="11">
        <f t="shared" si="17"/>
        <v>0</v>
      </c>
    </row>
    <row r="51" spans="1:11" ht="18" customHeight="1" x14ac:dyDescent="0.25">
      <c r="A51" s="16">
        <v>6000</v>
      </c>
      <c r="B51" s="15" t="s">
        <v>116</v>
      </c>
      <c r="C51" s="14">
        <f t="shared" ref="C51:K53" si="18">SUM(C52:C52)</f>
        <v>168244644.32999998</v>
      </c>
      <c r="D51" s="14">
        <f t="shared" si="18"/>
        <v>483930407.83999997</v>
      </c>
      <c r="E51" s="14">
        <f t="shared" si="18"/>
        <v>-158614696.65000004</v>
      </c>
      <c r="F51" s="14">
        <f t="shared" si="18"/>
        <v>493560355.51999992</v>
      </c>
      <c r="G51" s="14">
        <f t="shared" si="18"/>
        <v>268271026.57000002</v>
      </c>
      <c r="H51" s="14">
        <f t="shared" si="18"/>
        <v>5392749.1100000003</v>
      </c>
      <c r="I51" s="14">
        <f t="shared" si="18"/>
        <v>0</v>
      </c>
      <c r="J51" s="14">
        <f t="shared" si="18"/>
        <v>262878277.46000001</v>
      </c>
      <c r="K51" s="14">
        <f t="shared" si="18"/>
        <v>225289328.9499999</v>
      </c>
    </row>
    <row r="52" spans="1:11" ht="18" customHeight="1" x14ac:dyDescent="0.3">
      <c r="A52" s="13">
        <v>6100</v>
      </c>
      <c r="B52" s="12" t="s">
        <v>114</v>
      </c>
      <c r="C52" s="11">
        <v>168244644.32999998</v>
      </c>
      <c r="D52" s="11">
        <v>483930407.83999997</v>
      </c>
      <c r="E52" s="47">
        <v>-158614696.65000004</v>
      </c>
      <c r="F52" s="11">
        <f t="shared" si="1"/>
        <v>493560355.51999992</v>
      </c>
      <c r="G52" s="11">
        <f t="shared" si="9"/>
        <v>268271026.57000002</v>
      </c>
      <c r="H52" s="47">
        <v>5392749.1100000003</v>
      </c>
      <c r="I52" s="47">
        <v>0</v>
      </c>
      <c r="J52" s="47">
        <v>262878277.46000001</v>
      </c>
      <c r="K52" s="11">
        <f>F52-G52</f>
        <v>225289328.9499999</v>
      </c>
    </row>
    <row r="53" spans="1:11" ht="18" customHeight="1" x14ac:dyDescent="0.25">
      <c r="A53" s="16">
        <v>7000</v>
      </c>
      <c r="B53" s="15" t="s">
        <v>95</v>
      </c>
      <c r="C53" s="14">
        <f t="shared" si="18"/>
        <v>0</v>
      </c>
      <c r="D53" s="14">
        <f t="shared" si="18"/>
        <v>5923231.1900000004</v>
      </c>
      <c r="E53" s="14">
        <f t="shared" si="18"/>
        <v>0</v>
      </c>
      <c r="F53" s="14">
        <f t="shared" si="18"/>
        <v>5923231.1900000004</v>
      </c>
      <c r="G53" s="14">
        <f t="shared" si="18"/>
        <v>5923231.1900000004</v>
      </c>
      <c r="H53" s="14">
        <f t="shared" si="18"/>
        <v>0</v>
      </c>
      <c r="I53" s="14">
        <f t="shared" si="18"/>
        <v>0</v>
      </c>
      <c r="J53" s="14">
        <f t="shared" si="18"/>
        <v>5923231.1900000004</v>
      </c>
      <c r="K53" s="14">
        <f t="shared" si="18"/>
        <v>0</v>
      </c>
    </row>
    <row r="54" spans="1:11" ht="18" customHeight="1" x14ac:dyDescent="0.3">
      <c r="A54" s="13">
        <v>7500</v>
      </c>
      <c r="B54" s="12" t="s">
        <v>115</v>
      </c>
      <c r="C54" s="11">
        <v>0</v>
      </c>
      <c r="D54" s="11">
        <v>5923231.1900000004</v>
      </c>
      <c r="E54" s="47">
        <v>0</v>
      </c>
      <c r="F54" s="11">
        <f t="shared" si="1"/>
        <v>5923231.1900000004</v>
      </c>
      <c r="G54" s="11">
        <f t="shared" si="9"/>
        <v>5923231.1900000004</v>
      </c>
      <c r="H54" s="47">
        <v>0</v>
      </c>
      <c r="I54" s="47">
        <v>0</v>
      </c>
      <c r="J54" s="47">
        <v>5923231.1900000004</v>
      </c>
      <c r="K54" s="11">
        <f>F54-G54</f>
        <v>0</v>
      </c>
    </row>
    <row r="55" spans="1:11" ht="18" customHeight="1" x14ac:dyDescent="0.25">
      <c r="A55" s="16">
        <v>9000</v>
      </c>
      <c r="B55" s="15" t="s">
        <v>117</v>
      </c>
      <c r="C55" s="14">
        <f t="shared" ref="C55:K55" si="19">SUM(C56:C59)</f>
        <v>17000000</v>
      </c>
      <c r="D55" s="14">
        <f t="shared" si="19"/>
        <v>51847964.819999993</v>
      </c>
      <c r="E55" s="14">
        <f t="shared" si="19"/>
        <v>-15475807.26</v>
      </c>
      <c r="F55" s="14">
        <f t="shared" si="19"/>
        <v>53372157.560000002</v>
      </c>
      <c r="G55" s="14">
        <f t="shared" si="19"/>
        <v>53372157.560000002</v>
      </c>
      <c r="H55" s="14">
        <f>SUM(H56:H59)</f>
        <v>9193581.5099999998</v>
      </c>
      <c r="I55" s="14">
        <f t="shared" si="19"/>
        <v>0</v>
      </c>
      <c r="J55" s="14">
        <f t="shared" si="19"/>
        <v>44178576.050000004</v>
      </c>
      <c r="K55" s="14">
        <f t="shared" si="19"/>
        <v>0</v>
      </c>
    </row>
    <row r="56" spans="1:11" ht="18" customHeight="1" x14ac:dyDescent="0.3">
      <c r="A56" s="13">
        <v>9100</v>
      </c>
      <c r="B56" s="12" t="s">
        <v>118</v>
      </c>
      <c r="C56" s="11">
        <v>7818180</v>
      </c>
      <c r="D56" s="11">
        <v>0</v>
      </c>
      <c r="E56" s="11">
        <v>0</v>
      </c>
      <c r="F56" s="11">
        <v>7818180</v>
      </c>
      <c r="G56" s="11">
        <f t="shared" si="9"/>
        <v>7818180</v>
      </c>
      <c r="H56" s="47">
        <v>0</v>
      </c>
      <c r="I56" s="11">
        <v>0</v>
      </c>
      <c r="J56" s="47">
        <v>7818180</v>
      </c>
      <c r="K56" s="11">
        <f>F56-G56</f>
        <v>0</v>
      </c>
    </row>
    <row r="57" spans="1:11" ht="18" customHeight="1" x14ac:dyDescent="0.3">
      <c r="A57" s="13">
        <v>9200</v>
      </c>
      <c r="B57" s="12" t="s">
        <v>119</v>
      </c>
      <c r="C57" s="11">
        <v>7181820</v>
      </c>
      <c r="D57" s="11">
        <v>0</v>
      </c>
      <c r="E57" s="11">
        <v>-2072277.0800000005</v>
      </c>
      <c r="F57" s="11">
        <v>5109542.919999999</v>
      </c>
      <c r="G57" s="11">
        <f t="shared" si="9"/>
        <v>5109542.92</v>
      </c>
      <c r="H57" s="47">
        <v>0</v>
      </c>
      <c r="I57" s="11">
        <v>0</v>
      </c>
      <c r="J57" s="47">
        <v>5109542.92</v>
      </c>
      <c r="K57" s="11">
        <f>F57-G57</f>
        <v>0</v>
      </c>
    </row>
    <row r="58" spans="1:11" ht="18" customHeight="1" x14ac:dyDescent="0.3">
      <c r="A58" s="13">
        <v>9500</v>
      </c>
      <c r="B58" s="12" t="s">
        <v>120</v>
      </c>
      <c r="C58" s="11">
        <v>2000000</v>
      </c>
      <c r="D58" s="11">
        <v>0</v>
      </c>
      <c r="E58" s="11">
        <v>-1827900</v>
      </c>
      <c r="F58" s="11">
        <v>172100</v>
      </c>
      <c r="G58" s="11">
        <f t="shared" si="9"/>
        <v>172100</v>
      </c>
      <c r="H58" s="47">
        <v>0</v>
      </c>
      <c r="I58" s="11">
        <v>0</v>
      </c>
      <c r="J58" s="47">
        <v>172100</v>
      </c>
      <c r="K58" s="11">
        <f>F58-G58</f>
        <v>0</v>
      </c>
    </row>
    <row r="59" spans="1:11" ht="18" customHeight="1" x14ac:dyDescent="0.3">
      <c r="A59" s="13">
        <v>9900</v>
      </c>
      <c r="B59" s="12" t="s">
        <v>93</v>
      </c>
      <c r="C59" s="11">
        <v>0</v>
      </c>
      <c r="D59" s="11">
        <v>51847964.819999993</v>
      </c>
      <c r="E59" s="11">
        <v>-11575630.18</v>
      </c>
      <c r="F59" s="11">
        <v>40272334.640000001</v>
      </c>
      <c r="G59" s="11">
        <f t="shared" si="9"/>
        <v>40272334.640000001</v>
      </c>
      <c r="H59" s="47">
        <v>9193581.5099999998</v>
      </c>
      <c r="I59" s="11">
        <v>0</v>
      </c>
      <c r="J59" s="47">
        <v>31078753.130000003</v>
      </c>
      <c r="K59" s="11">
        <f>F59-G59</f>
        <v>0</v>
      </c>
    </row>
    <row r="60" spans="1:11" ht="15.75" x14ac:dyDescent="0.3">
      <c r="A60" s="126"/>
      <c r="B60" s="126"/>
      <c r="C60" s="10"/>
      <c r="D60" s="10"/>
      <c r="E60" s="10"/>
      <c r="F60" s="10"/>
      <c r="G60" s="10"/>
      <c r="H60" s="10"/>
      <c r="I60" s="10"/>
      <c r="J60" s="4"/>
      <c r="K60" s="4"/>
    </row>
    <row r="61" spans="1:11" x14ac:dyDescent="0.25">
      <c r="A61" s="9"/>
      <c r="B61" s="8" t="s">
        <v>0</v>
      </c>
      <c r="C61" s="7">
        <f t="shared" ref="C61:I61" si="20">C8+C15+C25+C35+C41+C51+C55+C53</f>
        <v>1215839336</v>
      </c>
      <c r="D61" s="7">
        <f t="shared" si="20"/>
        <v>605187371.78999996</v>
      </c>
      <c r="E61" s="7">
        <v>0</v>
      </c>
      <c r="F61" s="7">
        <f t="shared" si="20"/>
        <v>1821026707.79</v>
      </c>
      <c r="G61" s="7">
        <f t="shared" si="20"/>
        <v>1579306967.6999998</v>
      </c>
      <c r="H61" s="7">
        <f t="shared" si="20"/>
        <v>68769233.819999993</v>
      </c>
      <c r="I61" s="7">
        <f t="shared" si="20"/>
        <v>0</v>
      </c>
      <c r="J61" s="7">
        <f>J8+J15+J25+J35+J41+J51+J55+J53</f>
        <v>1510537733.8799999</v>
      </c>
      <c r="K61" s="7">
        <f>K8+K15+K25+K35+K41+K51+K55+K53</f>
        <v>241719740.09</v>
      </c>
    </row>
    <row r="62" spans="1:11" x14ac:dyDescent="0.25">
      <c r="F62" s="5"/>
      <c r="G62" s="5"/>
      <c r="K62" s="4"/>
    </row>
    <row r="63" spans="1:11" x14ac:dyDescent="0.25"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C64" s="3"/>
      <c r="D64" s="3"/>
      <c r="E64" s="3"/>
      <c r="F64" s="3"/>
      <c r="G64" s="3"/>
      <c r="H64" s="3"/>
      <c r="I64" s="3"/>
      <c r="J64" s="3"/>
      <c r="K64" s="3"/>
    </row>
  </sheetData>
  <mergeCells count="6">
    <mergeCell ref="A60:B60"/>
    <mergeCell ref="A2:K2"/>
    <mergeCell ref="A3:K3"/>
    <mergeCell ref="A4:K4"/>
    <mergeCell ref="A5:K5"/>
    <mergeCell ref="A7:B7"/>
  </mergeCells>
  <printOptions horizontalCentered="1"/>
  <pageMargins left="0" right="0" top="0" bottom="0" header="0" footer="0"/>
  <pageSetup scale="81" fitToHeight="0" orientation="landscape" r:id="rId1"/>
  <ignoredErrors>
    <ignoredError sqref="F15:G15 K15 F25:G25 K25 F51:G51 F55:G55 K51:K52 K55 K41 F41:G4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6"/>
  <sheetViews>
    <sheetView showGridLines="0" view="pageBreakPreview" zoomScaleNormal="100" zoomScaleSheetLayoutView="100" workbookViewId="0">
      <selection activeCell="A3" sqref="A3:K3"/>
    </sheetView>
  </sheetViews>
  <sheetFormatPr baseColWidth="10" defaultRowHeight="15" x14ac:dyDescent="0.25"/>
  <cols>
    <col min="1" max="1" width="11.5703125" bestFit="1" customWidth="1"/>
    <col min="2" max="2" width="30" style="2" customWidth="1"/>
    <col min="3" max="3" width="17.28515625" bestFit="1" customWidth="1"/>
    <col min="4" max="5" width="15" customWidth="1"/>
    <col min="6" max="7" width="15.7109375" customWidth="1"/>
    <col min="8" max="9" width="12.140625" hidden="1" customWidth="1"/>
    <col min="10" max="10" width="14.140625" customWidth="1"/>
    <col min="11" max="11" width="15.5703125" bestFit="1" customWidth="1"/>
  </cols>
  <sheetData>
    <row r="2" spans="1:38" s="22" customFormat="1" ht="12" customHeight="1" x14ac:dyDescent="0.3">
      <c r="A2" s="127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30" t="s">
        <v>38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</row>
    <row r="7" spans="1:38" x14ac:dyDescent="0.25">
      <c r="H7" s="27"/>
      <c r="I7" s="27"/>
    </row>
    <row r="8" spans="1:38" ht="35.25" customHeight="1" x14ac:dyDescent="0.25">
      <c r="A8" s="137" t="s">
        <v>37</v>
      </c>
      <c r="B8" s="137"/>
      <c r="C8" s="18" t="s">
        <v>31</v>
      </c>
      <c r="D8" s="18" t="s">
        <v>30</v>
      </c>
      <c r="E8" s="18" t="s">
        <v>29</v>
      </c>
      <c r="F8" s="18" t="s">
        <v>28</v>
      </c>
      <c r="G8" s="18" t="s">
        <v>27</v>
      </c>
      <c r="H8" s="18" t="s">
        <v>27</v>
      </c>
      <c r="I8" s="18" t="s">
        <v>26</v>
      </c>
      <c r="J8" s="18" t="s">
        <v>25</v>
      </c>
      <c r="K8" s="18" t="s">
        <v>24</v>
      </c>
    </row>
    <row r="9" spans="1:38" ht="18" customHeight="1" x14ac:dyDescent="0.3">
      <c r="A9" s="26">
        <v>1</v>
      </c>
      <c r="B9" s="26" t="s">
        <v>121</v>
      </c>
      <c r="C9" s="11">
        <v>969629495.89000177</v>
      </c>
      <c r="D9" s="47">
        <v>51614273.539999999</v>
      </c>
      <c r="E9" s="47">
        <v>169632045.58999991</v>
      </c>
      <c r="F9" s="11">
        <f>C9+D9+E9</f>
        <v>1190875815.0200016</v>
      </c>
      <c r="G9" s="11">
        <f>H9+I9+J9</f>
        <v>1176466635.1499991</v>
      </c>
      <c r="H9" s="47">
        <v>41665649.800000027</v>
      </c>
      <c r="I9" s="47">
        <v>0</v>
      </c>
      <c r="J9" s="47">
        <v>1134800985.3499992</v>
      </c>
      <c r="K9" s="11">
        <f>F9-G9</f>
        <v>14409179.870002508</v>
      </c>
    </row>
    <row r="10" spans="1:38" ht="18" customHeight="1" x14ac:dyDescent="0.3">
      <c r="A10" s="26">
        <v>2</v>
      </c>
      <c r="B10" s="26" t="s">
        <v>122</v>
      </c>
      <c r="C10" s="11">
        <v>218457599.10999995</v>
      </c>
      <c r="D10" s="47">
        <v>501725133.43000001</v>
      </c>
      <c r="E10" s="47">
        <v>-153945550.55000004</v>
      </c>
      <c r="F10" s="11">
        <f>C10+D10+E10</f>
        <v>566237181.98999989</v>
      </c>
      <c r="G10" s="11">
        <f>H10+I10+J10</f>
        <v>338926621.77000022</v>
      </c>
      <c r="H10" s="47">
        <v>17910002.509999998</v>
      </c>
      <c r="I10" s="47">
        <v>0</v>
      </c>
      <c r="J10" s="47">
        <v>321016619.26000023</v>
      </c>
      <c r="K10" s="11">
        <f>F10-G10</f>
        <v>227310560.21999967</v>
      </c>
    </row>
    <row r="11" spans="1:38" ht="27" x14ac:dyDescent="0.3">
      <c r="A11" s="26">
        <v>3</v>
      </c>
      <c r="B11" s="25" t="s">
        <v>36</v>
      </c>
      <c r="C11" s="11">
        <v>15000000</v>
      </c>
      <c r="D11" s="47">
        <v>51847964.819999993</v>
      </c>
      <c r="E11" s="47">
        <v>-13647907.259999998</v>
      </c>
      <c r="F11" s="11">
        <f>C11+D11+E11</f>
        <v>53200057.559999995</v>
      </c>
      <c r="G11" s="11">
        <f>H11+I11+J11</f>
        <v>53200057.559999995</v>
      </c>
      <c r="H11" s="47">
        <v>9193581.5099999998</v>
      </c>
      <c r="I11" s="47">
        <v>0</v>
      </c>
      <c r="J11" s="47">
        <v>44006476.049999997</v>
      </c>
      <c r="K11" s="11">
        <f>F11-G11</f>
        <v>0</v>
      </c>
    </row>
    <row r="12" spans="1:38" ht="15.75" x14ac:dyDescent="0.3">
      <c r="A12" s="26">
        <v>4</v>
      </c>
      <c r="B12" s="25" t="s">
        <v>68</v>
      </c>
      <c r="C12" s="11">
        <v>12752241</v>
      </c>
      <c r="D12" s="47">
        <v>0</v>
      </c>
      <c r="E12" s="47">
        <v>-2038587.78</v>
      </c>
      <c r="F12" s="11">
        <f>C12+D12+E12</f>
        <v>10713653.220000001</v>
      </c>
      <c r="G12" s="11">
        <f>H12+I12+J12</f>
        <v>10713653.219999999</v>
      </c>
      <c r="H12" s="47">
        <v>0</v>
      </c>
      <c r="I12" s="47">
        <v>0</v>
      </c>
      <c r="J12" s="47">
        <v>10713653.219999999</v>
      </c>
      <c r="K12" s="11">
        <f>F12-G12</f>
        <v>0</v>
      </c>
    </row>
    <row r="13" spans="1:38" x14ac:dyDescent="0.25">
      <c r="C13" s="24"/>
      <c r="D13" s="4"/>
      <c r="E13" s="4"/>
      <c r="F13" s="4"/>
      <c r="G13" s="4"/>
      <c r="H13" s="4"/>
      <c r="I13" s="4"/>
      <c r="J13" s="4"/>
      <c r="K13" s="24"/>
    </row>
    <row r="14" spans="1:38" ht="18" customHeight="1" x14ac:dyDescent="0.25">
      <c r="A14" s="9"/>
      <c r="B14" s="8" t="s">
        <v>0</v>
      </c>
      <c r="C14" s="7">
        <f>SUM(C9:C13)</f>
        <v>1215839336.0000017</v>
      </c>
      <c r="D14" s="7">
        <f>SUM(D9:D13)</f>
        <v>605187371.78999996</v>
      </c>
      <c r="E14" s="7">
        <v>0</v>
      </c>
      <c r="F14" s="7">
        <f t="shared" ref="F14:J14" si="0">SUM(F9:F13)</f>
        <v>1821026707.7900016</v>
      </c>
      <c r="G14" s="7">
        <f t="shared" si="0"/>
        <v>1579306967.6999993</v>
      </c>
      <c r="H14" s="7">
        <f t="shared" si="0"/>
        <v>68769233.820000023</v>
      </c>
      <c r="I14" s="7">
        <f t="shared" si="0"/>
        <v>0</v>
      </c>
      <c r="J14" s="7">
        <f t="shared" si="0"/>
        <v>1510537733.8799994</v>
      </c>
      <c r="K14" s="7">
        <f>SUM(K9:K12)</f>
        <v>241719740.09000218</v>
      </c>
    </row>
    <row r="16" spans="1:38" x14ac:dyDescent="0.25">
      <c r="C16" s="6"/>
      <c r="K16" s="6"/>
    </row>
  </sheetData>
  <mergeCells count="5"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16</vt:i4>
      </vt:variant>
    </vt:vector>
  </HeadingPairs>
  <TitlesOfParts>
    <vt:vector size="30" baseType="lpstr">
      <vt:lpstr>EVHP</vt:lpstr>
      <vt:lpstr>ESF</vt:lpstr>
      <vt:lpstr>EFE</vt:lpstr>
      <vt:lpstr>ECSF</vt:lpstr>
      <vt:lpstr>EAD</vt:lpstr>
      <vt:lpstr>EAA</vt:lpstr>
      <vt:lpstr>EA</vt:lpstr>
      <vt:lpstr>CAPITULO</vt:lpstr>
      <vt:lpstr>TIPO GASTO</vt:lpstr>
      <vt:lpstr>FUNCIONAL</vt:lpstr>
      <vt:lpstr>ADMVO</vt:lpstr>
      <vt:lpstr>PROGRAMATICO</vt:lpstr>
      <vt:lpstr>FF</vt:lpstr>
      <vt:lpstr>GASTO</vt:lpstr>
      <vt:lpstr>ADMVO!Área_de_impresión</vt:lpstr>
      <vt:lpstr>CAPITULO!Área_de_impresión</vt:lpstr>
      <vt:lpstr>ECSF!Área_de_impresión</vt:lpstr>
      <vt:lpstr>EVHP!Área_de_impresión</vt:lpstr>
      <vt:lpstr>FF!Área_de_impresión</vt:lpstr>
      <vt:lpstr>FUNCIONAL!Área_de_impresión</vt:lpstr>
      <vt:lpstr>GASTO!Área_de_impresión</vt:lpstr>
      <vt:lpstr>PROGRAMATICO!Área_de_impresión</vt:lpstr>
      <vt:lpstr>'TIPO GASTO'!Área_de_impresión</vt:lpstr>
      <vt:lpstr>ADMVO!Títulos_a_imprimir</vt:lpstr>
      <vt:lpstr>CAPITULO!Títulos_a_imprimir</vt:lpstr>
      <vt:lpstr>FF!Títulos_a_imprimir</vt:lpstr>
      <vt:lpstr>FUNCIONAL!Títulos_a_imprimir</vt:lpstr>
      <vt:lpstr>GASTO!Títulos_a_imprimir</vt:lpstr>
      <vt:lpstr>PROGRAMATICO!Títulos_a_imprimir</vt:lpstr>
      <vt:lpstr>'TIPO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Palacios Ugalde</dc:creator>
  <cp:lastModifiedBy>Invitado Externo</cp:lastModifiedBy>
  <cp:lastPrinted>2020-08-06T17:03:35Z</cp:lastPrinted>
  <dcterms:created xsi:type="dcterms:W3CDTF">2018-12-13T17:07:08Z</dcterms:created>
  <dcterms:modified xsi:type="dcterms:W3CDTF">2020-08-06T17:05:30Z</dcterms:modified>
</cp:coreProperties>
</file>