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9\2DO TRIM-2019\"/>
    </mc:Choice>
  </mc:AlternateContent>
  <bookViews>
    <workbookView xWindow="0" yWindow="0" windowWidth="20490" windowHeight="7050" activeTab="7"/>
  </bookViews>
  <sheets>
    <sheet name="EVHP" sheetId="15" r:id="rId1"/>
    <sheet name="EFE" sheetId="14" r:id="rId2"/>
    <sheet name="ECSF" sheetId="13" r:id="rId3"/>
    <sheet name="EAD" sheetId="12" r:id="rId4"/>
    <sheet name="EAA" sheetId="11" r:id="rId5"/>
    <sheet name="EA" sheetId="10" r:id="rId6"/>
    <sheet name="ESF" sheetId="9" r:id="rId7"/>
    <sheet name="CAPITULO" sheetId="2" r:id="rId8"/>
    <sheet name="TIPO GASTO" sheetId="3" r:id="rId9"/>
    <sheet name="FUNCIONAL" sheetId="4" r:id="rId10"/>
    <sheet name="ADMVO" sheetId="5" r:id="rId11"/>
    <sheet name="PROGRAMATICO" sheetId="6" r:id="rId12"/>
    <sheet name="FF" sheetId="7" r:id="rId13"/>
    <sheet name="GASTO" sheetId="8" r:id="rId14"/>
  </sheets>
  <externalReferences>
    <externalReference r:id="rId15"/>
    <externalReference r:id="rId16"/>
    <externalReference r:id="rId17"/>
  </externalReferences>
  <definedNames>
    <definedName name="_xlnm.Print_Area" localSheetId="10">ADMVO!$A$1:$K$16</definedName>
    <definedName name="_xlnm.Print_Area" localSheetId="7">CAPITULO!$A$2:$K$58</definedName>
    <definedName name="_xlnm.Print_Area" localSheetId="2">ECSF!$A$1:$D$100</definedName>
    <definedName name="_xlnm.Print_Area" localSheetId="12">FF!$A$1:$M$16</definedName>
    <definedName name="_xlnm.Print_Area" localSheetId="9">FUNCIONAL!$A$2:$K$29</definedName>
    <definedName name="_xlnm.Print_Area" localSheetId="13">GASTO!$A$2:$K$12</definedName>
    <definedName name="_xlnm.Print_Area" localSheetId="11">PROGRAMATICO!$A$2:$K$21</definedName>
    <definedName name="_xlnm.Print_Area" localSheetId="8">'TIPO GASTO'!$A$1:$K$14</definedName>
    <definedName name="PROYECTOS" localSheetId="10">'[1]NOMINA 4n'!$DL$81:$DM$83</definedName>
    <definedName name="PROYECTOS" localSheetId="7">'[1]NOMINA 4n'!$DL$81:$DM$83</definedName>
    <definedName name="PROYECTOS" localSheetId="12">'[1]NOMINA 4n'!$DL$81:$DM$83</definedName>
    <definedName name="PROYECTOS" localSheetId="9">'[1]NOMINA 4n'!$DL$81:$DM$83</definedName>
    <definedName name="PROYECTOS" localSheetId="13">'[1]NOMINA 4n'!$DL$81:$DM$83</definedName>
    <definedName name="PROYECTOS" localSheetId="11">'[1]NOMINA 4n'!$DL$81:$DM$83</definedName>
    <definedName name="PROYECTOS" localSheetId="8">'[1]NOMINA 4n'!$DL$81:$DM$83</definedName>
    <definedName name="PROYECTOS">'[2]NOMINA 4n'!$DL$81:$DM$83</definedName>
    <definedName name="_xlnm.Print_Titles" localSheetId="10">ADMVO!$1:$8</definedName>
    <definedName name="_xlnm.Print_Titles" localSheetId="7">CAPITULO!$1:$7</definedName>
    <definedName name="_xlnm.Print_Titles" localSheetId="12">FF!$1:$8</definedName>
    <definedName name="_xlnm.Print_Titles" localSheetId="9">FUNCIONAL!$1:$7</definedName>
    <definedName name="_xlnm.Print_Titles" localSheetId="13">GASTO!$1:$8</definedName>
    <definedName name="_xlnm.Print_Titles" localSheetId="11">PROGRAMATICO!$1:$8</definedName>
    <definedName name="_xlnm.Print_Titles" localSheetId="8">'TIPO GASTO'!$1:$8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6" i="13" l="1"/>
  <c r="B84" i="13" s="1"/>
  <c r="D84" i="13"/>
  <c r="D78" i="13"/>
  <c r="D77" i="13" s="1"/>
  <c r="B78" i="13"/>
  <c r="B77" i="13" s="1"/>
  <c r="D68" i="13"/>
  <c r="B68" i="13"/>
  <c r="B66" i="13"/>
  <c r="A59" i="13"/>
  <c r="B46" i="13"/>
  <c r="D45" i="13"/>
  <c r="B39" i="13"/>
  <c r="D38" i="13"/>
  <c r="D37" i="13" s="1"/>
  <c r="B38" i="13"/>
  <c r="B37" i="13" s="1"/>
  <c r="B31" i="13"/>
  <c r="D30" i="13"/>
  <c r="D25" i="13" s="1"/>
  <c r="D29" i="13"/>
  <c r="D28" i="13"/>
  <c r="B25" i="13"/>
  <c r="D18" i="13"/>
  <c r="D17" i="13"/>
  <c r="B16" i="13"/>
  <c r="B15" i="13" s="1"/>
  <c r="B14" i="13" s="1"/>
  <c r="D15" i="13"/>
  <c r="D12" i="13"/>
  <c r="D66" i="13" s="1"/>
  <c r="D14" i="13" l="1"/>
  <c r="E58" i="2" l="1"/>
  <c r="G16" i="7"/>
  <c r="K9" i="2" l="1"/>
  <c r="K10" i="2"/>
  <c r="K56" i="2"/>
  <c r="G9" i="8" l="1"/>
  <c r="G10" i="8"/>
  <c r="H40" i="2"/>
  <c r="G9" i="2"/>
  <c r="F9" i="2"/>
  <c r="F10" i="2"/>
  <c r="G10" i="2"/>
  <c r="F11" i="2"/>
  <c r="G11" i="2"/>
  <c r="F12" i="2"/>
  <c r="G12" i="2"/>
  <c r="F13" i="2"/>
  <c r="G13" i="2"/>
  <c r="F14" i="2"/>
  <c r="G14" i="2"/>
  <c r="I9" i="7" l="1"/>
  <c r="H9" i="7"/>
  <c r="F9" i="6"/>
  <c r="F9" i="4"/>
  <c r="F9" i="3"/>
  <c r="G54" i="2"/>
  <c r="G55" i="2"/>
  <c r="G56" i="2"/>
  <c r="G53" i="2"/>
  <c r="G51" i="2"/>
  <c r="G45" i="2"/>
  <c r="G46" i="2"/>
  <c r="G47" i="2"/>
  <c r="G48" i="2"/>
  <c r="G49" i="2"/>
  <c r="G44" i="2"/>
  <c r="G43" i="2"/>
  <c r="G42" i="2"/>
  <c r="G41" i="2"/>
  <c r="G37" i="2"/>
  <c r="G38" i="2"/>
  <c r="G39" i="2"/>
  <c r="G36" i="2"/>
  <c r="G26" i="2"/>
  <c r="G27" i="2"/>
  <c r="G28" i="2"/>
  <c r="G29" i="2"/>
  <c r="G30" i="2"/>
  <c r="G31" i="2"/>
  <c r="G32" i="2"/>
  <c r="G33" i="2"/>
  <c r="G34" i="2"/>
  <c r="G22" i="2"/>
  <c r="G23" i="2"/>
  <c r="G24" i="2"/>
  <c r="G21" i="2"/>
  <c r="G20" i="2"/>
  <c r="G19" i="2"/>
  <c r="G18" i="2"/>
  <c r="G17" i="2"/>
  <c r="G16" i="2"/>
  <c r="H52" i="2"/>
  <c r="I52" i="2"/>
  <c r="J52" i="2"/>
  <c r="F54" i="2"/>
  <c r="F55" i="2"/>
  <c r="F56" i="2"/>
  <c r="F53" i="2"/>
  <c r="K53" i="2" s="1"/>
  <c r="F51" i="2"/>
  <c r="F42" i="2"/>
  <c r="F43" i="2"/>
  <c r="F44" i="2"/>
  <c r="F45" i="2"/>
  <c r="F46" i="2"/>
  <c r="F47" i="2"/>
  <c r="F48" i="2"/>
  <c r="F49" i="2"/>
  <c r="F41" i="2"/>
  <c r="F37" i="2"/>
  <c r="F38" i="2"/>
  <c r="F39" i="2"/>
  <c r="F36" i="2"/>
  <c r="F27" i="2"/>
  <c r="F28" i="2"/>
  <c r="F29" i="2"/>
  <c r="F30" i="2"/>
  <c r="F31" i="2"/>
  <c r="F32" i="2"/>
  <c r="F33" i="2"/>
  <c r="F34" i="2"/>
  <c r="F26" i="2"/>
  <c r="F17" i="2"/>
  <c r="F18" i="2"/>
  <c r="F19" i="2"/>
  <c r="F20" i="2"/>
  <c r="F21" i="2"/>
  <c r="F22" i="2"/>
  <c r="F23" i="2"/>
  <c r="F24" i="2"/>
  <c r="F16" i="2"/>
  <c r="M9" i="7" l="1"/>
  <c r="G40" i="2"/>
  <c r="K41" i="2"/>
  <c r="F40" i="2"/>
  <c r="I10" i="7"/>
  <c r="K48" i="2"/>
  <c r="D40" i="2"/>
  <c r="E40" i="2"/>
  <c r="I40" i="2"/>
  <c r="J40" i="2"/>
  <c r="C40" i="2"/>
  <c r="E50" i="2"/>
  <c r="G19" i="6" l="1"/>
  <c r="F19" i="6"/>
  <c r="D21" i="6"/>
  <c r="H21" i="6"/>
  <c r="I21" i="6"/>
  <c r="J21" i="6"/>
  <c r="K47" i="2"/>
  <c r="D15" i="2"/>
  <c r="K19" i="6" l="1"/>
  <c r="C50" i="2"/>
  <c r="D50" i="2"/>
  <c r="K11" i="2"/>
  <c r="K13" i="2"/>
  <c r="K14" i="2" l="1"/>
  <c r="K12" i="2"/>
  <c r="G14" i="5"/>
  <c r="F14" i="5"/>
  <c r="G27" i="4"/>
  <c r="K14" i="5" l="1"/>
  <c r="F12" i="3"/>
  <c r="F9" i="8" l="1"/>
  <c r="F10" i="8"/>
  <c r="C12" i="8"/>
  <c r="D12" i="8"/>
  <c r="H12" i="8"/>
  <c r="I12" i="8"/>
  <c r="J12" i="8"/>
  <c r="H10" i="7"/>
  <c r="E11" i="7"/>
  <c r="F11" i="7"/>
  <c r="G11" i="7"/>
  <c r="J11" i="7"/>
  <c r="K11" i="7"/>
  <c r="L11" i="7"/>
  <c r="H12" i="7"/>
  <c r="I12" i="7"/>
  <c r="H13" i="7"/>
  <c r="I13" i="7"/>
  <c r="E14" i="7"/>
  <c r="F14" i="7"/>
  <c r="G14" i="7"/>
  <c r="J14" i="7"/>
  <c r="K14" i="7"/>
  <c r="L14" i="7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C21" i="6"/>
  <c r="C12" i="5"/>
  <c r="C9" i="5" s="1"/>
  <c r="D12" i="5"/>
  <c r="D9" i="5" s="1"/>
  <c r="H12" i="5"/>
  <c r="H9" i="5" s="1"/>
  <c r="I12" i="5"/>
  <c r="I9" i="5" s="1"/>
  <c r="J12" i="5"/>
  <c r="J9" i="5" s="1"/>
  <c r="F13" i="5"/>
  <c r="F12" i="5" s="1"/>
  <c r="G13" i="5"/>
  <c r="C16" i="5"/>
  <c r="D16" i="5"/>
  <c r="H16" i="5"/>
  <c r="I16" i="5"/>
  <c r="J16" i="5"/>
  <c r="C8" i="4"/>
  <c r="D8" i="4"/>
  <c r="E8" i="4"/>
  <c r="H8" i="4"/>
  <c r="I8" i="4"/>
  <c r="J8" i="4"/>
  <c r="G9" i="4"/>
  <c r="F10" i="4"/>
  <c r="G10" i="4"/>
  <c r="F11" i="4"/>
  <c r="G11" i="4"/>
  <c r="F12" i="4"/>
  <c r="G12" i="4"/>
  <c r="F13" i="4"/>
  <c r="G13" i="4"/>
  <c r="C14" i="4"/>
  <c r="D14" i="4"/>
  <c r="E14" i="4"/>
  <c r="H14" i="4"/>
  <c r="I14" i="4"/>
  <c r="J14" i="4"/>
  <c r="F15" i="4"/>
  <c r="G15" i="4"/>
  <c r="F16" i="4"/>
  <c r="G16" i="4"/>
  <c r="F17" i="4"/>
  <c r="G17" i="4"/>
  <c r="F18" i="4"/>
  <c r="G18" i="4"/>
  <c r="F19" i="4"/>
  <c r="G19" i="4"/>
  <c r="F20" i="4"/>
  <c r="G20" i="4"/>
  <c r="C21" i="4"/>
  <c r="D21" i="4"/>
  <c r="E21" i="4"/>
  <c r="H21" i="4"/>
  <c r="I21" i="4"/>
  <c r="J21" i="4"/>
  <c r="F22" i="4"/>
  <c r="G22" i="4"/>
  <c r="F23" i="4"/>
  <c r="G23" i="4"/>
  <c r="F24" i="4"/>
  <c r="G24" i="4"/>
  <c r="F25" i="4"/>
  <c r="G25" i="4"/>
  <c r="C26" i="4"/>
  <c r="D26" i="4"/>
  <c r="E26" i="4"/>
  <c r="H26" i="4"/>
  <c r="I26" i="4"/>
  <c r="J26" i="4"/>
  <c r="F27" i="4"/>
  <c r="G9" i="3"/>
  <c r="F10" i="3"/>
  <c r="G10" i="3"/>
  <c r="F11" i="3"/>
  <c r="G11" i="3"/>
  <c r="G12" i="3"/>
  <c r="K12" i="3" s="1"/>
  <c r="C14" i="3"/>
  <c r="D14" i="3"/>
  <c r="H14" i="3"/>
  <c r="I14" i="3"/>
  <c r="J14" i="3"/>
  <c r="C8" i="2"/>
  <c r="D8" i="2"/>
  <c r="H8" i="2"/>
  <c r="I8" i="2"/>
  <c r="J8" i="2"/>
  <c r="C15" i="2"/>
  <c r="E15" i="2"/>
  <c r="H15" i="2"/>
  <c r="I15" i="2"/>
  <c r="J15" i="2"/>
  <c r="K17" i="2"/>
  <c r="K19" i="2"/>
  <c r="K21" i="2"/>
  <c r="K23" i="2"/>
  <c r="C25" i="2"/>
  <c r="D25" i="2"/>
  <c r="E25" i="2"/>
  <c r="H25" i="2"/>
  <c r="I25" i="2"/>
  <c r="J25" i="2"/>
  <c r="K27" i="2"/>
  <c r="K29" i="2"/>
  <c r="K31" i="2"/>
  <c r="K33" i="2"/>
  <c r="C35" i="2"/>
  <c r="D35" i="2"/>
  <c r="E35" i="2"/>
  <c r="H35" i="2"/>
  <c r="I35" i="2"/>
  <c r="J35" i="2"/>
  <c r="K37" i="2"/>
  <c r="K39" i="2"/>
  <c r="K42" i="2"/>
  <c r="K43" i="2"/>
  <c r="K44" i="2"/>
  <c r="K45" i="2"/>
  <c r="K46" i="2"/>
  <c r="K49" i="2"/>
  <c r="H50" i="2"/>
  <c r="I50" i="2"/>
  <c r="J50" i="2"/>
  <c r="F50" i="2"/>
  <c r="C52" i="2"/>
  <c r="D52" i="2"/>
  <c r="E52" i="2"/>
  <c r="C58" i="2" l="1"/>
  <c r="F16" i="7"/>
  <c r="F26" i="4"/>
  <c r="K27" i="4"/>
  <c r="K26" i="4" s="1"/>
  <c r="K40" i="2"/>
  <c r="K38" i="2"/>
  <c r="K34" i="2"/>
  <c r="K32" i="2"/>
  <c r="K30" i="2"/>
  <c r="K28" i="2"/>
  <c r="K24" i="2"/>
  <c r="K22" i="2"/>
  <c r="K20" i="2"/>
  <c r="K18" i="2"/>
  <c r="L16" i="7"/>
  <c r="F21" i="6"/>
  <c r="C29" i="4"/>
  <c r="E16" i="7"/>
  <c r="G21" i="6"/>
  <c r="K22" i="4"/>
  <c r="K20" i="4"/>
  <c r="K26" i="2"/>
  <c r="J58" i="2"/>
  <c r="I58" i="2"/>
  <c r="F52" i="2"/>
  <c r="H58" i="2"/>
  <c r="D58" i="2"/>
  <c r="K54" i="2"/>
  <c r="K10" i="8"/>
  <c r="K16" i="7"/>
  <c r="I11" i="7"/>
  <c r="H14" i="7"/>
  <c r="K17" i="6"/>
  <c r="K13" i="6"/>
  <c r="K9" i="6"/>
  <c r="G12" i="5"/>
  <c r="K12" i="5" s="1"/>
  <c r="G16" i="5"/>
  <c r="K18" i="4"/>
  <c r="K19" i="4"/>
  <c r="K16" i="4"/>
  <c r="K10" i="4"/>
  <c r="K16" i="2"/>
  <c r="F15" i="2"/>
  <c r="F8" i="2"/>
  <c r="G12" i="8"/>
  <c r="K9" i="8"/>
  <c r="F12" i="8"/>
  <c r="I14" i="7"/>
  <c r="J16" i="7"/>
  <c r="M13" i="7"/>
  <c r="M10" i="7"/>
  <c r="K18" i="6"/>
  <c r="K16" i="6"/>
  <c r="K14" i="6"/>
  <c r="K12" i="6"/>
  <c r="K15" i="6"/>
  <c r="K11" i="6"/>
  <c r="K10" i="6"/>
  <c r="F16" i="5"/>
  <c r="F9" i="5"/>
  <c r="K23" i="4"/>
  <c r="G21" i="4"/>
  <c r="F21" i="4"/>
  <c r="K25" i="4"/>
  <c r="J29" i="4"/>
  <c r="I29" i="4"/>
  <c r="K17" i="4"/>
  <c r="G14" i="4"/>
  <c r="H29" i="4"/>
  <c r="D29" i="4"/>
  <c r="F14" i="4"/>
  <c r="K13" i="4"/>
  <c r="K11" i="4"/>
  <c r="K12" i="4"/>
  <c r="G8" i="4"/>
  <c r="F8" i="4"/>
  <c r="K11" i="3"/>
  <c r="K9" i="3"/>
  <c r="G14" i="3"/>
  <c r="K10" i="3"/>
  <c r="F14" i="3"/>
  <c r="K55" i="2"/>
  <c r="K51" i="2"/>
  <c r="K50" i="2" s="1"/>
  <c r="K36" i="2"/>
  <c r="G35" i="2"/>
  <c r="F35" i="2"/>
  <c r="G25" i="2"/>
  <c r="G15" i="2"/>
  <c r="G9" i="5"/>
  <c r="F25" i="2"/>
  <c r="G52" i="2"/>
  <c r="G50" i="2"/>
  <c r="G8" i="2"/>
  <c r="G26" i="4"/>
  <c r="K24" i="4"/>
  <c r="K15" i="4"/>
  <c r="K9" i="4"/>
  <c r="I11" i="5"/>
  <c r="D11" i="5"/>
  <c r="I10" i="5"/>
  <c r="D10" i="5"/>
  <c r="M12" i="7"/>
  <c r="H11" i="7"/>
  <c r="H11" i="5"/>
  <c r="C11" i="5"/>
  <c r="H10" i="5"/>
  <c r="C10" i="5"/>
  <c r="K13" i="5"/>
  <c r="K16" i="5" s="1"/>
  <c r="J11" i="5"/>
  <c r="J10" i="5"/>
  <c r="K14" i="3" l="1"/>
  <c r="I16" i="7"/>
  <c r="K12" i="8"/>
  <c r="H16" i="7"/>
  <c r="K21" i="6"/>
  <c r="K9" i="5"/>
  <c r="K21" i="4"/>
  <c r="F29" i="4"/>
  <c r="K52" i="2"/>
  <c r="G58" i="2"/>
  <c r="K8" i="2"/>
  <c r="F58" i="2"/>
  <c r="K35" i="2"/>
  <c r="M14" i="7"/>
  <c r="G11" i="5"/>
  <c r="K8" i="4"/>
  <c r="K25" i="2"/>
  <c r="M11" i="7"/>
  <c r="F10" i="5"/>
  <c r="K14" i="4"/>
  <c r="G29" i="4"/>
  <c r="K15" i="2"/>
  <c r="G10" i="5"/>
  <c r="F11" i="5"/>
  <c r="K58" i="2" l="1"/>
  <c r="M16" i="7"/>
  <c r="K11" i="5"/>
  <c r="K29" i="4"/>
  <c r="K10" i="5"/>
</calcChain>
</file>

<file path=xl/sharedStrings.xml><?xml version="1.0" encoding="utf-8"?>
<sst xmlns="http://schemas.openxmlformats.org/spreadsheetml/2006/main" count="610" uniqueCount="376">
  <si>
    <t>Total del Gasto</t>
  </si>
  <si>
    <t>DEUDA PUBLICA</t>
  </si>
  <si>
    <t>INVERSION PUBLICA</t>
  </si>
  <si>
    <t>Activos Intangibles</t>
  </si>
  <si>
    <t>Maquinaria, Otros Equipos y Herramientas</t>
  </si>
  <si>
    <t>Equipo de Defensa y Seguridad</t>
  </si>
  <si>
    <t>Mobiliario y Equipo educacional Recreativo</t>
  </si>
  <si>
    <t>Mobiliario y Equipo de Administración</t>
  </si>
  <si>
    <t>BIENES MUEBLES E INMUEBLES</t>
  </si>
  <si>
    <t>Pensiones y Jubilaciones</t>
  </si>
  <si>
    <t>Ayudas Sociales</t>
  </si>
  <si>
    <t>Subsidios y Subvenciones</t>
  </si>
  <si>
    <t>TRANSFERENCIAS, ASIGNACIONES, SUBSIDIOS Y OTRAS AYUDAS</t>
  </si>
  <si>
    <t>Otros servicios generales</t>
  </si>
  <si>
    <t>Servicios oficiales</t>
  </si>
  <si>
    <t>Servicios de comunicación social y publicidad</t>
  </si>
  <si>
    <t>Servicios de instalación, reparación, mantenimientos y conservación</t>
  </si>
  <si>
    <t>Servicios financieros, bancarios y comerciales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</si>
  <si>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</si>
  <si>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</si>
  <si>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</si>
  <si>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</si>
  <si>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</si>
  <si>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</si>
  <si>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</si>
  <si>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Materias primas y materiales de producción y comercialización</t>
  </si>
  <si>
    <t>Alimentos y Utensilios</t>
  </si>
  <si>
    <t>MATERIALES Y SUMINITROS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</si>
  <si>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</si>
  <si>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</si>
  <si>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</si>
  <si>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</si>
  <si>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</si>
  <si>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permanente</t>
  </si>
  <si>
    <t>SERVICIOS PERSONALES</t>
  </si>
  <si>
    <t>Subejercicio</t>
  </si>
  <si>
    <t>Pagado</t>
  </si>
  <si>
    <t>Ejercido</t>
  </si>
  <si>
    <t>Devengado</t>
  </si>
  <si>
    <t>Egresos Modificado</t>
  </si>
  <si>
    <t>Aumentos/
Disminuciones</t>
  </si>
  <si>
    <t>Ampliaciones/
Reducciones</t>
  </si>
  <si>
    <t xml:space="preserve"> Aprobado</t>
  </si>
  <si>
    <t xml:space="preserve">                                                    Capítulo del Gasto</t>
  </si>
  <si>
    <t>Por Objeto del Gasto (Capítulo y Concepto)</t>
  </si>
  <si>
    <t>Estado Analítico del Ejercicio de Egresos</t>
  </si>
  <si>
    <t>Municipio de Corregidora Querétaro</t>
  </si>
  <si>
    <t>Amortización de la deuda y disminución de pasivos</t>
  </si>
  <si>
    <t>Gasto de Capital</t>
  </si>
  <si>
    <t>Gasto Corriente</t>
  </si>
  <si>
    <t>Concepto</t>
  </si>
  <si>
    <t>Clasificador por Tipo de Gasto</t>
  </si>
  <si>
    <t>Transacciones de la deuda pública / costo financiero de la deuda</t>
  </si>
  <si>
    <t>Otras No Clasificadas En Funciones Anteriores</t>
  </si>
  <si>
    <t xml:space="preserve">Otras industrias y otros asuntos económicos </t>
  </si>
  <si>
    <t>Turismo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</si>
  <si>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</si>
  <si>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</si>
  <si>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</si>
  <si>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</si>
  <si>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</si>
  <si>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</si>
  <si>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</si>
  <si>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Vivienda y servicios a la comunidad</t>
  </si>
  <si>
    <t>Protección ambiental</t>
  </si>
  <si>
    <t>Desarrollo Social</t>
  </si>
  <si>
    <t>Asuntos de orden público y de seguridad interior</t>
  </si>
  <si>
    <t>Asuntos financieros y hacendarios</t>
  </si>
  <si>
    <t>Coordinación de la política de gobierno</t>
  </si>
  <si>
    <t>Legislación</t>
  </si>
  <si>
    <t>Gobierno</t>
  </si>
  <si>
    <t>Clasificador Funcional</t>
  </si>
  <si>
    <t xml:space="preserve">                    31121 Entidades Paraestatales y Fideicomisos No Empresariales y No Financieros</t>
  </si>
  <si>
    <t xml:space="preserve">                    31111 Organo Ejecutivo Municipal (Ayuntamiento)</t>
  </si>
  <si>
    <t xml:space="preserve">               31110 Gobierno Municipal</t>
  </si>
  <si>
    <t xml:space="preserve">          31100 Gobierno General Municipal</t>
  </si>
  <si>
    <t xml:space="preserve">     31000 Sector Público No Financiero</t>
  </si>
  <si>
    <t>30000 Sector Público Municipal</t>
  </si>
  <si>
    <t>Clasificador Administrativo</t>
  </si>
  <si>
    <t>Aportaciones a la Seguridad Social</t>
  </si>
  <si>
    <t>T</t>
  </si>
  <si>
    <t>Apoyo a la función pública y al mejoramiento de la gestión</t>
  </si>
  <si>
    <t>O</t>
  </si>
  <si>
    <t>Desastres Naturales</t>
  </si>
  <si>
    <t>N</t>
  </si>
  <si>
    <t>Apoyo al proceso presupuestario y para mejorar la eficiencia institucional</t>
  </si>
  <si>
    <t>M</t>
  </si>
  <si>
    <t>Obligaciones de cumplimiento de resolución jurisdiccional</t>
  </si>
  <si>
    <t>L</t>
  </si>
  <si>
    <t>Pensiones y jubilaciones</t>
  </si>
  <si>
    <t>J</t>
  </si>
  <si>
    <t>Gasto Federalizado</t>
  </si>
  <si>
    <t>I</t>
  </si>
  <si>
    <t>Adeudos de ejercicios fiscales anteriores</t>
  </si>
  <si>
    <t>H</t>
  </si>
  <si>
    <t>Regulación y supervisión</t>
  </si>
  <si>
    <t>G</t>
  </si>
  <si>
    <t>Prestación de Servicios Públicos</t>
  </si>
  <si>
    <t>E</t>
  </si>
  <si>
    <t>Clasificador</t>
  </si>
  <si>
    <t>Clasificador Programático</t>
  </si>
  <si>
    <t>TOTAL ETIQUETADO</t>
  </si>
  <si>
    <t>RECURSOS ESTATALES</t>
  </si>
  <si>
    <t>RECURSOS FEDERALES</t>
  </si>
  <si>
    <t>ETIQUETADO</t>
  </si>
  <si>
    <t>TOTAL NO ETIQUETADO</t>
  </si>
  <si>
    <t>RECURSOS FISCALES</t>
  </si>
  <si>
    <t>NO ETIQUETADO</t>
  </si>
  <si>
    <t xml:space="preserve">Clasificador </t>
  </si>
  <si>
    <t>Etiqueta</t>
  </si>
  <si>
    <t>Clasificador por Fuente de Financiamiento</t>
  </si>
  <si>
    <t>GASTO ADMINISTRATIVO</t>
  </si>
  <si>
    <t>GASTO SOCIAL</t>
  </si>
  <si>
    <t>Clasificador del Gasto</t>
  </si>
  <si>
    <t>Activos Biológicos</t>
  </si>
  <si>
    <t>P</t>
  </si>
  <si>
    <t>Planeación, seguimiento y evaluación de políticas públicas</t>
  </si>
  <si>
    <t>Bienes Inmuebles</t>
  </si>
  <si>
    <t>Materiales de Administración, Emisión de Documentos y Artículos Oficiales</t>
  </si>
  <si>
    <t>Materiales y Artículos de Construcción y de Reparación</t>
  </si>
  <si>
    <t>Productos Químicos, Farmacéuticos y de Laboratorio</t>
  </si>
  <si>
    <t>Servicios Profesionales, Científicos, Técnicos y Otros Servicios</t>
  </si>
  <si>
    <t>Servicios de Traslado y Viáticos</t>
  </si>
  <si>
    <t>Transferencias Internas y Asignaciones al Sector Público</t>
  </si>
  <si>
    <t>Equipo e Instrumental Médico y de Laboratorio</t>
  </si>
  <si>
    <t>Vehículos y Equipo de Transporte</t>
  </si>
  <si>
    <t>Obra Pública en Bienes de Dominio Público</t>
  </si>
  <si>
    <t>Amortización de la Deuda Pública</t>
  </si>
  <si>
    <t>Intereses de la Deuda Pública</t>
  </si>
  <si>
    <t>Al 30 de Junio de 2019</t>
  </si>
  <si>
    <t>Costo por Coberturas</t>
  </si>
  <si>
    <t>Adeudos de Ejercicios Fiscales Anteriores (ADEFAS)</t>
  </si>
  <si>
    <t>Municipio de Corregidora</t>
  </si>
  <si>
    <t>SECRETARÍA DE TESORERÍA Y FINANZAS</t>
  </si>
  <si>
    <t>DIRECCIÓN DE EGRESOS</t>
  </si>
  <si>
    <t>ESTADO DE SITUACIÓN FINANCIERA</t>
  </si>
  <si>
    <t>DEL 01 DE JUNIO AL 30 DE JUNIO DE 2019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</si>
  <si>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</si>
  <si>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</si>
  <si>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</si>
  <si>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</si>
  <si>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</si>
  <si>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</si>
  <si>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</si>
  <si>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</si>
  <si>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</si>
  <si>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</si>
  <si>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</si>
  <si>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</si>
  <si>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</si>
  <si>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</si>
  <si>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</si>
  <si>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</si>
  <si>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</si>
  <si>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</si>
  <si>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</si>
  <si>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</si>
  <si>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</si>
  <si>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</si>
  <si>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</si>
  <si>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</si>
  <si>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</si>
  <si>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</si>
  <si>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</si>
  <si>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</si>
  <si>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</si>
  <si>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</si>
  <si>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</si>
  <si>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</si>
  <si>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</si>
  <si>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</si>
  <si>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</si>
  <si>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</si>
  <si>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</si>
  <si>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</si>
  <si>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</si>
  <si>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</si>
  <si>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</si>
  <si>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</si>
  <si>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</si>
  <si>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</si>
  <si>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</si>
  <si>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</si>
  <si>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</si>
  <si>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</si>
  <si>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</si>
  <si>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</si>
  <si>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</si>
  <si>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</si>
  <si>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</si>
  <si>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</si>
  <si>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</si>
  <si>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</si>
  <si>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</si>
  <si>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</si>
  <si>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Bajo protesta de decir verdad declaramos que los Estados Financieros y sus notas, son razonablemente correctos y son responsabilidad del emisor.</t>
  </si>
  <si>
    <t>ESTADO DE ACTIVIDADES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</si>
  <si>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</si>
  <si>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</si>
  <si>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</si>
  <si>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</si>
  <si>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</si>
  <si>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</si>
  <si>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</si>
  <si>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</si>
  <si>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</si>
  <si>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</si>
  <si>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</si>
  <si>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</si>
  <si>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</si>
  <si>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</si>
  <si>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</si>
  <si>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</si>
  <si>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</si>
  <si>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</si>
  <si>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</si>
  <si>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</si>
  <si>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</si>
  <si>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</si>
  <si>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</si>
  <si>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</si>
  <si>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</si>
  <si>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</si>
  <si>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</si>
  <si>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</si>
  <si>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</si>
  <si>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</si>
  <si>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</si>
  <si>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</si>
  <si>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</si>
  <si>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</si>
  <si>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</si>
  <si>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</si>
  <si>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</si>
  <si>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</si>
  <si>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</si>
  <si>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</si>
  <si>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</si>
  <si>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</si>
  <si>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</si>
  <si>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</si>
  <si>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</si>
  <si>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</si>
  <si>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</si>
  <si>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</si>
  <si>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</si>
  <si>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</si>
  <si>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</si>
  <si>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</si>
  <si>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</si>
  <si>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</si>
  <si>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ESTADO DE ANALÍTICO DEL ACTIVO</t>
  </si>
  <si>
    <t>DEL 01 AL 30 DE JUNIO DE 2019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</si>
  <si>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</si>
  <si>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</si>
  <si>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</si>
  <si>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</si>
  <si>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</si>
  <si>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</si>
  <si>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 CIRCULANTE</t>
  </si>
  <si>
    <t>1.1.1</t>
  </si>
  <si>
    <t>1.1.2</t>
  </si>
  <si>
    <t>1.1.3</t>
  </si>
  <si>
    <t>1.1.4</t>
  </si>
  <si>
    <t>1.1.5</t>
  </si>
  <si>
    <t>1.1.6</t>
  </si>
  <si>
    <t>1.1.9</t>
  </si>
  <si>
    <t>ACTIVO NO CIRCULANTE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</si>
  <si>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</si>
  <si>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</si>
  <si>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</si>
  <si>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</si>
  <si>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</si>
  <si>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</si>
  <si>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</si>
  <si>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</si>
  <si>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</si>
  <si>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</si>
  <si>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</si>
  <si>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</si>
  <si>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</si>
  <si>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</si>
  <si>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</si>
  <si>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</si>
  <si>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</si>
  <si>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</si>
  <si>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</si>
  <si>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</si>
  <si>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</si>
  <si>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</si>
  <si>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</si>
  <si>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</si>
  <si>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</si>
  <si>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</si>
  <si>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</si>
  <si>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</si>
  <si>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</si>
  <si>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</si>
  <si>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</si>
  <si>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</si>
  <si>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</si>
  <si>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</si>
  <si>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Concepto                                                                                                                                Origen                                                                        Aplicación</t>
  </si>
  <si>
    <t>JUNIO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</si>
  <si>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</si>
  <si>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</si>
  <si>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</si>
  <si>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</si>
  <si>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</si>
  <si>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</si>
  <si>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</si>
  <si>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Fondo y Bienes de Terceros en Garantía y/o Administración a Largo Plazo</t>
  </si>
  <si>
    <t>Hacienda Pública / Patrimonio</t>
  </si>
  <si>
    <t>Actualizaciones de la Hacienda / Patrimonio</t>
  </si>
  <si>
    <t>Resultado del Ejercicio (Ahorro / Desahorro)</t>
  </si>
  <si>
    <t>Resultado de Ejercicios Anteriores</t>
  </si>
  <si>
    <t>Exceso o Insuficiencia en la Actualizacion de la Hacienda Pública /</t>
  </si>
  <si>
    <t>Patrimonio</t>
  </si>
  <si>
    <t>Resultado Por Tenencia de Activos No Monetarios</t>
  </si>
  <si>
    <t>Página 2 de 2</t>
  </si>
  <si>
    <t>ESTADO DE FLUJOS DE EFECTIVO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</si>
  <si>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</si>
  <si>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</si>
  <si>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</si>
  <si>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</si>
  <si>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</si>
  <si>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</si>
  <si>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</si>
  <si>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</si>
  <si>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</si>
  <si>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</si>
  <si>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</si>
  <si>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</si>
  <si>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</si>
  <si>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</si>
  <si>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</si>
  <si>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</si>
  <si>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</si>
  <si>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</si>
  <si>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</si>
  <si>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</si>
  <si>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</si>
  <si>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</si>
  <si>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</si>
  <si>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</si>
  <si>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</si>
  <si>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</si>
  <si>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</si>
  <si>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</si>
  <si>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</si>
  <si>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</si>
  <si>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</si>
  <si>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</si>
  <si>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</si>
  <si>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</si>
  <si>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</si>
  <si>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</si>
  <si>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VARIACIÓN EN LA HACIENDA PÚBLICA</t>
  </si>
  <si>
    <t>Hacienda Pública / Patrimonio contribuido</t>
  </si>
  <si>
    <t>Hacienda Pública Patrimonio Generado de Ejercicios</t>
  </si>
  <si>
    <t>Hacienda Pública / Patrimonio Generado del Ejerci</t>
  </si>
  <si>
    <t>Exceso o Insuficiencia en la Actualización de la H</t>
  </si>
  <si>
    <t>TOTAL</t>
  </si>
  <si>
    <t>Hacienda Pública / Patrimonio Contribuido Neto de Junio 2019</t>
  </si>
  <si>
    <t>Actualizaciones de la Hacienda Pública/Patrimonio</t>
  </si>
  <si>
    <t>Hacienda Pública / Patrimonio Generado Neto de Junio 2019</t>
  </si>
  <si>
    <t>Exceso o Insuficiencia en la Actualización de la Hacienda Pública/Patrimonio Neto de Junio 2019</t>
  </si>
  <si>
    <t>Resultado de Posición Monetaria</t>
  </si>
  <si>
    <t>Resultado por Tenencia de Activos no Monetarios</t>
  </si>
  <si>
    <t>Hacienda Pública / Patrimonio Neto al Final de Junio 2019</t>
  </si>
  <si>
    <t>Cambios en la Hacienda Pública / Patrimonio Contribuido Neto de Julio 2019</t>
  </si>
  <si>
    <t>Actualización de la Hacienda Pública/Patrimonio</t>
  </si>
  <si>
    <t>Variaciones de la hacienda Pública / Patrimonio Generado Neto de Julio 2019</t>
  </si>
  <si>
    <t>Cambios en el Exceso o Insuficiencia en la Actualización de la Hacienda Pública/Patrimonio Neto Jul</t>
  </si>
  <si>
    <t>Hacienda Pública / Patrimonio Neto Final de Julio 2019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</si>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</sst>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3" formatCode="_-* #,##0.00_-;\-* #,##0.00_-;_-* &quot;-&quot;??_-;_-@_-"/>
    <numFmt numFmtId="164" formatCode="_-* #,##0.0_-;\-* #,##0.0_-;_-* &quot;-&quot;??_-;_-@_-"/>
    <numFmt numFmtId="165" formatCode="\$#,##0.00"/>
    <numFmt numFmtId="166" formatCode="\$0.0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indexed="62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i/>
      <u/>
      <sz val="8"/>
      <color theme="1"/>
      <name val="Century Gothic"/>
      <family val="2"/>
    </font>
    <font>
      <sz val="10"/>
      <color rgb="FF000000"/>
      <name val="Times New Roman"/>
      <family val="1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.5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43" fontId="2" fillId="0" borderId="0" xfId="1" applyFont="1"/>
    <xf numFmtId="43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4" fillId="0" borderId="0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3" fontId="5" fillId="3" borderId="4" xfId="1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8" fillId="0" borderId="0" xfId="2" applyNumberFormat="1" applyFont="1" applyFill="1" applyBorder="1" applyAlignment="1" applyProtection="1"/>
    <xf numFmtId="0" fontId="8" fillId="5" borderId="0" xfId="2" applyNumberFormat="1" applyFont="1" applyFill="1" applyBorder="1" applyAlignment="1" applyProtection="1"/>
    <xf numFmtId="43" fontId="2" fillId="0" borderId="0" xfId="1" applyNumberFormat="1" applyFont="1"/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0" fillId="4" borderId="0" xfId="0" applyFill="1"/>
    <xf numFmtId="0" fontId="2" fillId="0" borderId="0" xfId="0" applyFont="1"/>
    <xf numFmtId="0" fontId="11" fillId="0" borderId="0" xfId="0" applyFont="1" applyBorder="1" applyAlignment="1">
      <alignment horizontal="left" vertical="center"/>
    </xf>
    <xf numFmtId="164" fontId="0" fillId="0" borderId="0" xfId="0" applyNumberFormat="1"/>
    <xf numFmtId="43" fontId="5" fillId="3" borderId="4" xfId="1" applyNumberFormat="1" applyFont="1" applyFill="1" applyBorder="1" applyAlignment="1">
      <alignment wrapText="1"/>
    </xf>
    <xf numFmtId="0" fontId="5" fillId="3" borderId="4" xfId="0" applyFont="1" applyFill="1" applyBorder="1" applyAlignment="1"/>
    <xf numFmtId="0" fontId="5" fillId="3" borderId="4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" fontId="2" fillId="0" borderId="0" xfId="1" applyNumberFormat="1" applyFont="1"/>
    <xf numFmtId="4" fontId="10" fillId="0" borderId="4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5" fillId="0" borderId="4" xfId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10" fillId="0" borderId="4" xfId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43" fontId="9" fillId="3" borderId="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43" fontId="4" fillId="0" borderId="4" xfId="0" applyNumberFormat="1" applyFont="1" applyBorder="1" applyAlignment="1">
      <alignment horizontal="right" wrapText="1"/>
    </xf>
    <xf numFmtId="43" fontId="4" fillId="0" borderId="4" xfId="0" applyNumberFormat="1" applyFont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wrapText="1"/>
    </xf>
    <xf numFmtId="0" fontId="12" fillId="0" borderId="0" xfId="3" applyFill="1" applyBorder="1" applyAlignment="1">
      <alignment horizontal="left" vertical="top"/>
    </xf>
    <xf numFmtId="0" fontId="12" fillId="6" borderId="0" xfId="3" applyFill="1" applyBorder="1" applyAlignment="1">
      <alignment horizontal="left" vertical="top"/>
    </xf>
    <xf numFmtId="0" fontId="12" fillId="0" borderId="0" xfId="3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right" vertical="top" wrapText="1" indent="2"/>
    </xf>
    <xf numFmtId="0" fontId="15" fillId="0" borderId="0" xfId="3" applyFont="1" applyFill="1" applyBorder="1" applyAlignment="1">
      <alignment horizontal="right" vertical="top" wrapText="1" indent="2"/>
    </xf>
    <xf numFmtId="0" fontId="16" fillId="0" borderId="0" xfId="3" applyFont="1" applyFill="1" applyBorder="1" applyAlignment="1">
      <alignment vertical="top" wrapText="1"/>
    </xf>
    <xf numFmtId="4" fontId="17" fillId="5" borderId="0" xfId="3" applyNumberFormat="1" applyFont="1" applyFill="1" applyBorder="1" applyAlignment="1">
      <alignment vertical="top" shrinkToFit="1"/>
    </xf>
    <xf numFmtId="4" fontId="12" fillId="5" borderId="0" xfId="3" applyNumberFormat="1" applyFill="1" applyBorder="1" applyAlignment="1">
      <alignment horizontal="left" vertical="top"/>
    </xf>
    <xf numFmtId="4" fontId="12" fillId="0" borderId="0" xfId="3" applyNumberFormat="1" applyFill="1" applyBorder="1" applyAlignment="1">
      <alignment horizontal="left" vertical="top"/>
    </xf>
    <xf numFmtId="0" fontId="18" fillId="0" borderId="0" xfId="3" applyFont="1" applyFill="1" applyBorder="1" applyAlignment="1">
      <alignment vertical="top" wrapText="1"/>
    </xf>
    <xf numFmtId="4" fontId="17" fillId="5" borderId="0" xfId="3" applyNumberFormat="1" applyFont="1" applyFill="1" applyBorder="1" applyAlignment="1">
      <alignment horizontal="right" vertical="top" indent="5" shrinkToFit="1"/>
    </xf>
    <xf numFmtId="0" fontId="14" fillId="0" borderId="0" xfId="3" applyFont="1" applyFill="1" applyBorder="1" applyAlignment="1">
      <alignment horizontal="left" vertical="top" wrapText="1"/>
    </xf>
    <xf numFmtId="4" fontId="17" fillId="5" borderId="0" xfId="3" applyNumberFormat="1" applyFont="1" applyFill="1" applyBorder="1" applyAlignment="1">
      <alignment horizontal="left" vertical="top" indent="5" shrinkToFit="1"/>
    </xf>
    <xf numFmtId="4" fontId="17" fillId="5" borderId="0" xfId="3" applyNumberFormat="1" applyFont="1" applyFill="1" applyBorder="1" applyAlignment="1">
      <alignment horizontal="right" vertical="top" shrinkToFit="1"/>
    </xf>
    <xf numFmtId="0" fontId="15" fillId="0" borderId="0" xfId="3" applyFont="1" applyFill="1" applyBorder="1" applyAlignment="1">
      <alignment horizontal="left" vertical="top" wrapText="1"/>
    </xf>
    <xf numFmtId="4" fontId="17" fillId="5" borderId="0" xfId="3" applyNumberFormat="1" applyFont="1" applyFill="1" applyBorder="1" applyAlignment="1">
      <alignment horizontal="right" vertical="center" indent="5" shrinkToFit="1"/>
    </xf>
    <xf numFmtId="4" fontId="17" fillId="5" borderId="0" xfId="3" applyNumberFormat="1" applyFont="1" applyFill="1" applyBorder="1" applyAlignment="1">
      <alignment horizontal="right" vertical="center" shrinkToFit="1"/>
    </xf>
    <xf numFmtId="4" fontId="17" fillId="5" borderId="0" xfId="3" applyNumberFormat="1" applyFont="1" applyFill="1" applyBorder="1" applyAlignment="1">
      <alignment horizontal="left" vertical="top" indent="6" shrinkToFit="1"/>
    </xf>
    <xf numFmtId="4" fontId="17" fillId="5" borderId="0" xfId="3" applyNumberFormat="1" applyFont="1" applyFill="1" applyBorder="1" applyAlignment="1">
      <alignment vertical="top" wrapText="1"/>
    </xf>
    <xf numFmtId="43" fontId="12" fillId="0" borderId="0" xfId="3" applyNumberFormat="1" applyFill="1" applyBorder="1" applyAlignment="1">
      <alignment horizontal="left" vertical="top"/>
    </xf>
    <xf numFmtId="0" fontId="17" fillId="0" borderId="0" xfId="3" applyFont="1" applyFill="1" applyBorder="1" applyAlignment="1">
      <alignment horizontal="left" vertical="top"/>
    </xf>
    <xf numFmtId="0" fontId="17" fillId="0" borderId="0" xfId="3" applyFont="1" applyFill="1" applyBorder="1" applyAlignment="1">
      <alignment horizontal="right" vertical="top"/>
    </xf>
    <xf numFmtId="165" fontId="17" fillId="0" borderId="0" xfId="3" applyNumberFormat="1" applyFont="1" applyFill="1" applyBorder="1" applyAlignment="1">
      <alignment vertical="top" wrapText="1"/>
    </xf>
    <xf numFmtId="165" fontId="17" fillId="0" borderId="0" xfId="3" applyNumberFormat="1" applyFont="1" applyFill="1" applyBorder="1" applyAlignment="1">
      <alignment horizontal="right" vertical="top" indent="5" shrinkToFit="1"/>
    </xf>
    <xf numFmtId="165" fontId="17" fillId="5" borderId="0" xfId="3" applyNumberFormat="1" applyFont="1" applyFill="1" applyBorder="1" applyAlignment="1">
      <alignment vertical="top" shrinkToFit="1"/>
    </xf>
    <xf numFmtId="165" fontId="17" fillId="5" borderId="0" xfId="3" applyNumberFormat="1" applyFont="1" applyFill="1" applyBorder="1" applyAlignment="1">
      <alignment horizontal="right" vertical="top" indent="5" shrinkToFit="1"/>
    </xf>
    <xf numFmtId="165" fontId="17" fillId="5" borderId="0" xfId="3" applyNumberFormat="1" applyFont="1" applyFill="1" applyBorder="1" applyAlignment="1">
      <alignment horizontal="right" vertical="top" shrinkToFit="1"/>
    </xf>
    <xf numFmtId="165" fontId="17" fillId="5" borderId="0" xfId="3" applyNumberFormat="1" applyFont="1" applyFill="1" applyBorder="1" applyAlignment="1">
      <alignment horizontal="left" vertical="top" indent="5" shrinkToFit="1"/>
    </xf>
    <xf numFmtId="166" fontId="17" fillId="5" borderId="0" xfId="3" applyNumberFormat="1" applyFont="1" applyFill="1" applyBorder="1" applyAlignment="1">
      <alignment vertical="top" shrinkToFit="1"/>
    </xf>
    <xf numFmtId="166" fontId="17" fillId="5" borderId="0" xfId="3" applyNumberFormat="1" applyFont="1" applyFill="1" applyBorder="1" applyAlignment="1">
      <alignment horizontal="right" vertical="top" indent="5" shrinkToFit="1"/>
    </xf>
    <xf numFmtId="166" fontId="17" fillId="5" borderId="0" xfId="3" applyNumberFormat="1" applyFont="1" applyFill="1" applyBorder="1" applyAlignment="1">
      <alignment horizontal="right" vertical="top" shrinkToFit="1"/>
    </xf>
    <xf numFmtId="165" fontId="17" fillId="5" borderId="0" xfId="3" applyNumberFormat="1" applyFont="1" applyFill="1" applyBorder="1" applyAlignment="1">
      <alignment horizontal="right" vertical="center" indent="5" shrinkToFit="1"/>
    </xf>
    <xf numFmtId="165" fontId="17" fillId="5" borderId="0" xfId="3" applyNumberFormat="1" applyFont="1" applyFill="1" applyBorder="1" applyAlignment="1">
      <alignment horizontal="right" vertical="center" shrinkToFit="1"/>
    </xf>
    <xf numFmtId="165" fontId="17" fillId="5" borderId="0" xfId="3" applyNumberFormat="1" applyFont="1" applyFill="1" applyBorder="1" applyAlignment="1">
      <alignment horizontal="left" vertical="top" indent="6" shrinkToFit="1"/>
    </xf>
    <xf numFmtId="43" fontId="0" fillId="0" borderId="0" xfId="4" applyFont="1" applyFill="1" applyBorder="1" applyAlignment="1">
      <alignment horizontal="left" vertical="top"/>
    </xf>
    <xf numFmtId="167" fontId="12" fillId="0" borderId="0" xfId="3" applyNumberFormat="1" applyFill="1" applyBorder="1" applyAlignment="1">
      <alignment horizontal="left" vertical="top"/>
    </xf>
    <xf numFmtId="0" fontId="17" fillId="5" borderId="0" xfId="3" applyFont="1" applyFill="1" applyBorder="1" applyAlignment="1">
      <alignment vertical="top" wrapText="1"/>
    </xf>
    <xf numFmtId="166" fontId="17" fillId="0" borderId="0" xfId="3" applyNumberFormat="1" applyFont="1" applyFill="1" applyBorder="1" applyAlignment="1">
      <alignment vertical="top" shrinkToFit="1"/>
    </xf>
    <xf numFmtId="166" fontId="17" fillId="0" borderId="0" xfId="3" applyNumberFormat="1" applyFont="1" applyFill="1" applyBorder="1" applyAlignment="1">
      <alignment horizontal="right" vertical="top" indent="5" shrinkToFit="1"/>
    </xf>
    <xf numFmtId="166" fontId="17" fillId="0" borderId="0" xfId="3" applyNumberFormat="1" applyFont="1" applyFill="1" applyBorder="1" applyAlignment="1">
      <alignment horizontal="right" vertical="top" shrinkToFit="1"/>
    </xf>
    <xf numFmtId="0" fontId="12" fillId="0" borderId="0" xfId="3" applyFont="1" applyFill="1" applyBorder="1" applyAlignment="1">
      <alignment horizontal="left" vertical="top"/>
    </xf>
    <xf numFmtId="0" fontId="0" fillId="0" borderId="0" xfId="0" applyAlignment="1">
      <alignment horizontal="right" vertical="center" wrapText="1"/>
    </xf>
    <xf numFmtId="0" fontId="0" fillId="0" borderId="4" xfId="0" applyBorder="1"/>
    <xf numFmtId="8" fontId="0" fillId="0" borderId="4" xfId="0" applyNumberFormat="1" applyBorder="1"/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14" fillId="7" borderId="0" xfId="3" applyFont="1" applyFill="1" applyBorder="1" applyAlignment="1">
      <alignment horizontal="left" vertical="top" wrapText="1" indent="22"/>
    </xf>
    <xf numFmtId="0" fontId="21" fillId="0" borderId="0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center" vertical="top"/>
    </xf>
    <xf numFmtId="0" fontId="13" fillId="7" borderId="0" xfId="3" applyFont="1" applyFill="1" applyBorder="1" applyAlignment="1">
      <alignment horizontal="left" vertical="top" wrapText="1" indent="22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1</xdr:row>
      <xdr:rowOff>57150</xdr:rowOff>
    </xdr:from>
    <xdr:to>
      <xdr:col>0</xdr:col>
      <xdr:colOff>3114675</xdr:colOff>
      <xdr:row>5</xdr:row>
      <xdr:rowOff>152400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2114550" y="247650"/>
          <a:ext cx="1000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171450</xdr:rowOff>
    </xdr:from>
    <xdr:to>
      <xdr:col>1</xdr:col>
      <xdr:colOff>1552575</xdr:colOff>
      <xdr:row>4</xdr:row>
      <xdr:rowOff>133350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76325" y="17145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0</xdr:rowOff>
    </xdr:from>
    <xdr:to>
      <xdr:col>1</xdr:col>
      <xdr:colOff>962025</xdr:colOff>
      <xdr:row>5</xdr:row>
      <xdr:rowOff>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885825" y="19050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0</xdr:rowOff>
    </xdr:from>
    <xdr:to>
      <xdr:col>1</xdr:col>
      <xdr:colOff>1247775</xdr:colOff>
      <xdr:row>5</xdr:row>
      <xdr:rowOff>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04900" y="19050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180975</xdr:rowOff>
    </xdr:from>
    <xdr:to>
      <xdr:col>3</xdr:col>
      <xdr:colOff>38100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23950" y="180975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0</xdr:rowOff>
    </xdr:from>
    <xdr:to>
      <xdr:col>1</xdr:col>
      <xdr:colOff>1028700</xdr:colOff>
      <xdr:row>5</xdr:row>
      <xdr:rowOff>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52500" y="19050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28575</xdr:rowOff>
    </xdr:from>
    <xdr:to>
      <xdr:col>0</xdr:col>
      <xdr:colOff>1676400</xdr:colOff>
      <xdr:row>5</xdr:row>
      <xdr:rowOff>123825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76275" y="219075"/>
          <a:ext cx="1000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55</xdr:row>
      <xdr:rowOff>9525</xdr:rowOff>
    </xdr:from>
    <xdr:to>
      <xdr:col>0</xdr:col>
      <xdr:colOff>1733550</xdr:colOff>
      <xdr:row>59</xdr:row>
      <xdr:rowOff>142875</xdr:rowOff>
    </xdr:to>
    <xdr:pic>
      <xdr:nvPicPr>
        <xdr:cNvPr id="4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733425" y="8791575"/>
          <a:ext cx="1000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723900</xdr:colOff>
      <xdr:row>1</xdr:row>
      <xdr:rowOff>47625</xdr:rowOff>
    </xdr:from>
    <xdr:to>
      <xdr:col>0</xdr:col>
      <xdr:colOff>1724025</xdr:colOff>
      <xdr:row>5</xdr:row>
      <xdr:rowOff>47625</xdr:rowOff>
    </xdr:to>
    <xdr:pic>
      <xdr:nvPicPr>
        <xdr:cNvPr id="5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723900" y="209550"/>
          <a:ext cx="1000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0</xdr:row>
      <xdr:rowOff>149679</xdr:rowOff>
    </xdr:from>
    <xdr:to>
      <xdr:col>0</xdr:col>
      <xdr:colOff>2152650</xdr:colOff>
      <xdr:row>5</xdr:row>
      <xdr:rowOff>152400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38225" y="149679"/>
          <a:ext cx="1114425" cy="95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133350</xdr:rowOff>
    </xdr:from>
    <xdr:to>
      <xdr:col>1</xdr:col>
      <xdr:colOff>1543050</xdr:colOff>
      <xdr:row>5</xdr:row>
      <xdr:rowOff>136071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90625" y="133350"/>
          <a:ext cx="1114425" cy="95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123825</xdr:rowOff>
    </xdr:from>
    <xdr:to>
      <xdr:col>0</xdr:col>
      <xdr:colOff>1647825</xdr:colOff>
      <xdr:row>5</xdr:row>
      <xdr:rowOff>126546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533400" y="123825"/>
          <a:ext cx="1114425" cy="95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123825</xdr:rowOff>
    </xdr:from>
    <xdr:to>
      <xdr:col>1</xdr:col>
      <xdr:colOff>352425</xdr:colOff>
      <xdr:row>4</xdr:row>
      <xdr:rowOff>126546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00075" y="123825"/>
          <a:ext cx="1114425" cy="95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171451</xdr:rowOff>
    </xdr:from>
    <xdr:to>
      <xdr:col>1</xdr:col>
      <xdr:colOff>1685925</xdr:colOff>
      <xdr:row>4</xdr:row>
      <xdr:rowOff>133351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43000" y="171451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0</xdr:rowOff>
    </xdr:from>
    <xdr:to>
      <xdr:col>1</xdr:col>
      <xdr:colOff>1314450</xdr:colOff>
      <xdr:row>5</xdr:row>
      <xdr:rowOff>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247775" y="19050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ESTADOS%20FINANCIEROS/6.-%20JUNIO%202019/FIRMA/2.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 (2)"/>
      <sheetName val="Septiembre  firma"/>
      <sheetName val="Noviembre sin firma (2)"/>
      <sheetName val="Octubre sin firma"/>
      <sheetName val="Enero 2019"/>
      <sheetName val="Febrero 2019"/>
      <sheetName val="JUNIO 2019"/>
      <sheetName val="BALANZA JUN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-11772381.359999999</v>
          </cell>
        </row>
        <row r="8">
          <cell r="D8">
            <v>435954.81</v>
          </cell>
        </row>
        <row r="13">
          <cell r="D13">
            <v>625086.22</v>
          </cell>
        </row>
        <row r="21">
          <cell r="D21">
            <v>66776712.920000002</v>
          </cell>
        </row>
        <row r="25">
          <cell r="D25">
            <v>1795530.49</v>
          </cell>
        </row>
        <row r="33">
          <cell r="D33">
            <v>2812921.68</v>
          </cell>
        </row>
        <row r="38">
          <cell r="D38">
            <v>-2896230.06</v>
          </cell>
        </row>
        <row r="43">
          <cell r="D43">
            <v>8154576.7199999997</v>
          </cell>
        </row>
        <row r="54">
          <cell r="D54">
            <v>-2116479.06</v>
          </cell>
        </row>
        <row r="57">
          <cell r="D57">
            <v>115981.98</v>
          </cell>
        </row>
        <row r="69">
          <cell r="D69">
            <v>5439762.9699999997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A3" sqref="A3:F3"/>
    </sheetView>
  </sheetViews>
  <sheetFormatPr baseColWidth="10" defaultRowHeight="15" x14ac:dyDescent="0.25"/>
  <cols>
    <col min="1" max="1" width="90.5703125" customWidth="1"/>
    <col min="2" max="6" width="30.140625" customWidth="1"/>
  </cols>
  <sheetData>
    <row r="1" spans="1:6" x14ac:dyDescent="0.25">
      <c r="A1" s="104" t="s">
        <v>132</v>
      </c>
      <c r="B1" s="104"/>
      <c r="C1" s="104"/>
      <c r="D1" s="104"/>
      <c r="E1" s="104"/>
      <c r="F1" s="104"/>
    </row>
    <row r="2" spans="1:6" x14ac:dyDescent="0.25">
      <c r="A2" s="104" t="s">
        <v>133</v>
      </c>
      <c r="B2" s="104"/>
      <c r="C2" s="104"/>
      <c r="D2" s="104"/>
      <c r="E2" s="104"/>
      <c r="F2" s="104"/>
    </row>
    <row r="3" spans="1:6" x14ac:dyDescent="0.25">
      <c r="A3" s="104" t="s">
        <v>134</v>
      </c>
      <c r="B3" s="104"/>
      <c r="C3" s="104"/>
      <c r="D3" s="104"/>
      <c r="E3" s="104"/>
      <c r="F3" s="104"/>
    </row>
    <row r="4" spans="1:6" x14ac:dyDescent="0.25">
      <c r="A4" s="104"/>
      <c r="B4" s="104"/>
      <c r="C4" s="104"/>
      <c r="D4" s="104"/>
      <c r="E4" s="104"/>
      <c r="F4" s="104"/>
    </row>
    <row r="5" spans="1:6" x14ac:dyDescent="0.25">
      <c r="A5" s="104" t="s">
        <v>357</v>
      </c>
      <c r="B5" s="104"/>
      <c r="C5" s="104"/>
      <c r="D5" s="104"/>
      <c r="E5" s="104"/>
      <c r="F5" s="104"/>
    </row>
    <row r="6" spans="1:6" x14ac:dyDescent="0.25">
      <c r="A6" s="104" t="s">
        <v>252</v>
      </c>
      <c r="B6" s="104"/>
      <c r="C6" s="104"/>
      <c r="D6" s="104"/>
      <c r="E6" s="104"/>
      <c r="F6" s="104"/>
    </row>
    <row r="7" spans="1:6" x14ac:dyDescent="0.25">
      <c r="A7" s="104" t="s">
        <v>137</v>
      </c>
      <c r="B7" s="104"/>
      <c r="C7" s="104"/>
      <c r="D7" s="104"/>
      <c r="E7" s="104"/>
      <c r="F7" s="104"/>
    </row>
    <row r="9" spans="1:6" s="96" customFormat="1" ht="30" x14ac:dyDescent="0.25">
      <c r="A9" s="99" t="s">
        <v>50</v>
      </c>
      <c r="B9" s="99" t="s">
        <v>358</v>
      </c>
      <c r="C9" s="99" t="s">
        <v>359</v>
      </c>
      <c r="D9" s="99" t="s">
        <v>360</v>
      </c>
      <c r="E9" s="99" t="s">
        <v>361</v>
      </c>
      <c r="F9" s="99" t="s">
        <v>362</v>
      </c>
    </row>
    <row r="10" spans="1:6" x14ac:dyDescent="0.25">
      <c r="A10" s="97" t="s">
        <v>363</v>
      </c>
      <c r="B10" s="98">
        <v>676239352.70000005</v>
      </c>
      <c r="C10" s="98">
        <v>0</v>
      </c>
      <c r="D10" s="98">
        <v>0</v>
      </c>
      <c r="E10" s="98">
        <v>0</v>
      </c>
      <c r="F10" s="98">
        <v>676239352.70000005</v>
      </c>
    </row>
    <row r="11" spans="1:6" x14ac:dyDescent="0.25">
      <c r="A11" s="97" t="s">
        <v>181</v>
      </c>
      <c r="B11" s="98">
        <v>1160792.51</v>
      </c>
      <c r="C11" s="98">
        <v>0</v>
      </c>
      <c r="D11" s="98">
        <v>0</v>
      </c>
      <c r="E11" s="98">
        <v>0</v>
      </c>
      <c r="F11" s="98">
        <v>1160792.51</v>
      </c>
    </row>
    <row r="12" spans="1:6" x14ac:dyDescent="0.25">
      <c r="A12" s="97" t="s">
        <v>182</v>
      </c>
      <c r="B12" s="98">
        <v>675078560.19000006</v>
      </c>
      <c r="C12" s="98">
        <v>0</v>
      </c>
      <c r="D12" s="98">
        <v>0</v>
      </c>
      <c r="E12" s="98">
        <v>0</v>
      </c>
      <c r="F12" s="98">
        <v>675078560.19000006</v>
      </c>
    </row>
    <row r="13" spans="1:6" x14ac:dyDescent="0.25">
      <c r="A13" s="97" t="s">
        <v>364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</row>
    <row r="14" spans="1:6" x14ac:dyDescent="0.25">
      <c r="A14" s="97" t="s">
        <v>365</v>
      </c>
      <c r="B14" s="98">
        <v>0</v>
      </c>
      <c r="C14" s="98">
        <v>1782201708.3900001</v>
      </c>
      <c r="D14" s="98">
        <v>272430244.60000002</v>
      </c>
      <c r="E14" s="98">
        <v>0</v>
      </c>
      <c r="F14" s="98">
        <v>2054631952.99</v>
      </c>
    </row>
    <row r="15" spans="1:6" x14ac:dyDescent="0.25">
      <c r="A15" s="97" t="s">
        <v>314</v>
      </c>
      <c r="B15" s="98">
        <v>0</v>
      </c>
      <c r="C15" s="98">
        <v>0</v>
      </c>
      <c r="D15" s="98">
        <v>272430244.60000002</v>
      </c>
      <c r="E15" s="98">
        <v>0</v>
      </c>
      <c r="F15" s="98">
        <v>272430244.60000002</v>
      </c>
    </row>
    <row r="16" spans="1:6" x14ac:dyDescent="0.25">
      <c r="A16" s="97" t="s">
        <v>186</v>
      </c>
      <c r="B16" s="98">
        <v>0</v>
      </c>
      <c r="C16" s="98">
        <v>1779214395.6900001</v>
      </c>
      <c r="D16" s="98">
        <v>0</v>
      </c>
      <c r="E16" s="98">
        <v>0</v>
      </c>
      <c r="F16" s="98">
        <v>1779214395.6900001</v>
      </c>
    </row>
    <row r="17" spans="1:6" x14ac:dyDescent="0.25">
      <c r="A17" s="97" t="s">
        <v>187</v>
      </c>
      <c r="B17" s="98">
        <v>0</v>
      </c>
      <c r="C17" s="98">
        <v>2987312.7</v>
      </c>
      <c r="D17" s="98">
        <v>0</v>
      </c>
      <c r="E17" s="98">
        <v>0</v>
      </c>
      <c r="F17" s="98">
        <v>2987312.7</v>
      </c>
    </row>
    <row r="18" spans="1:6" x14ac:dyDescent="0.25">
      <c r="A18" s="97" t="s">
        <v>188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</row>
    <row r="19" spans="1:6" x14ac:dyDescent="0.25">
      <c r="A19" s="97" t="s">
        <v>189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</row>
    <row r="20" spans="1:6" x14ac:dyDescent="0.25">
      <c r="A20" s="97" t="s">
        <v>366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</row>
    <row r="21" spans="1:6" x14ac:dyDescent="0.25">
      <c r="A21" s="97" t="s">
        <v>367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</row>
    <row r="22" spans="1:6" x14ac:dyDescent="0.25">
      <c r="A22" s="97" t="s">
        <v>368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</row>
    <row r="23" spans="1:6" x14ac:dyDescent="0.25">
      <c r="A23" s="97" t="s">
        <v>369</v>
      </c>
      <c r="B23" s="98">
        <v>676239352.70000005</v>
      </c>
      <c r="C23" s="98">
        <v>1782201708.3900001</v>
      </c>
      <c r="D23" s="98">
        <v>272430244.60000002</v>
      </c>
      <c r="E23" s="98">
        <v>0</v>
      </c>
      <c r="F23" s="98">
        <v>2730871305.6900001</v>
      </c>
    </row>
    <row r="24" spans="1:6" x14ac:dyDescent="0.25">
      <c r="A24" s="97" t="s">
        <v>370</v>
      </c>
      <c r="B24" s="98">
        <v>42090310.68</v>
      </c>
      <c r="C24" s="98">
        <v>0</v>
      </c>
      <c r="D24" s="98">
        <v>0</v>
      </c>
      <c r="E24" s="98">
        <v>0</v>
      </c>
      <c r="F24" s="98">
        <v>42090310.68</v>
      </c>
    </row>
    <row r="25" spans="1:6" x14ac:dyDescent="0.25">
      <c r="A25" s="97" t="s">
        <v>181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</row>
    <row r="26" spans="1:6" x14ac:dyDescent="0.25">
      <c r="A26" s="97" t="s">
        <v>182</v>
      </c>
      <c r="B26" s="98">
        <v>42090310.68</v>
      </c>
      <c r="C26" s="98">
        <v>0</v>
      </c>
      <c r="D26" s="98">
        <v>0</v>
      </c>
      <c r="E26" s="98">
        <v>0</v>
      </c>
      <c r="F26" s="98">
        <v>42090310.68</v>
      </c>
    </row>
    <row r="27" spans="1:6" x14ac:dyDescent="0.25">
      <c r="A27" s="97" t="s">
        <v>371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</row>
    <row r="28" spans="1:6" x14ac:dyDescent="0.25">
      <c r="A28" s="97" t="s">
        <v>372</v>
      </c>
      <c r="B28" s="98">
        <v>0</v>
      </c>
      <c r="C28" s="98">
        <v>5439762.9699999997</v>
      </c>
      <c r="D28" s="98">
        <v>4744956.41</v>
      </c>
      <c r="E28" s="98">
        <v>0</v>
      </c>
      <c r="F28" s="98">
        <v>10184719.380000001</v>
      </c>
    </row>
    <row r="29" spans="1:6" x14ac:dyDescent="0.25">
      <c r="A29" s="97" t="s">
        <v>314</v>
      </c>
      <c r="B29" s="98">
        <v>0</v>
      </c>
      <c r="C29" s="98">
        <v>0</v>
      </c>
      <c r="D29" s="98">
        <v>277175201.00999999</v>
      </c>
      <c r="E29" s="98">
        <v>0</v>
      </c>
      <c r="F29" s="98">
        <v>277175201.00999999</v>
      </c>
    </row>
    <row r="30" spans="1:6" x14ac:dyDescent="0.25">
      <c r="A30" s="97" t="s">
        <v>186</v>
      </c>
      <c r="B30" s="98">
        <v>0</v>
      </c>
      <c r="C30" s="98">
        <v>5439762.9699999997</v>
      </c>
      <c r="D30" s="98">
        <v>-272430244.60000002</v>
      </c>
      <c r="E30" s="98">
        <v>0</v>
      </c>
      <c r="F30" s="98">
        <v>-266990481.63</v>
      </c>
    </row>
    <row r="31" spans="1:6" x14ac:dyDescent="0.25">
      <c r="A31" s="97" t="s">
        <v>187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</row>
    <row r="32" spans="1:6" x14ac:dyDescent="0.25">
      <c r="A32" s="97" t="s">
        <v>188</v>
      </c>
      <c r="B32" s="98">
        <v>0</v>
      </c>
      <c r="C32" s="98">
        <v>0</v>
      </c>
      <c r="D32" s="98">
        <v>0</v>
      </c>
      <c r="E32" s="98">
        <v>0</v>
      </c>
      <c r="F32" s="98">
        <v>0</v>
      </c>
    </row>
    <row r="33" spans="1:6" x14ac:dyDescent="0.25">
      <c r="A33" s="97" t="s">
        <v>189</v>
      </c>
      <c r="B33" s="97"/>
      <c r="C33" s="97"/>
      <c r="D33" s="97"/>
      <c r="E33" s="97"/>
      <c r="F33" s="97"/>
    </row>
    <row r="34" spans="1:6" x14ac:dyDescent="0.25">
      <c r="A34" s="97" t="s">
        <v>373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</row>
    <row r="35" spans="1:6" x14ac:dyDescent="0.25">
      <c r="A35" s="97" t="s">
        <v>191</v>
      </c>
      <c r="B35" s="97"/>
      <c r="C35" s="97"/>
      <c r="D35" s="97"/>
      <c r="E35" s="97"/>
      <c r="F35" s="97"/>
    </row>
    <row r="36" spans="1:6" x14ac:dyDescent="0.25">
      <c r="A36" s="97" t="s">
        <v>368</v>
      </c>
      <c r="B36" s="97"/>
      <c r="C36" s="97"/>
      <c r="D36" s="97"/>
      <c r="E36" s="97"/>
      <c r="F36" s="97"/>
    </row>
    <row r="37" spans="1:6" x14ac:dyDescent="0.25">
      <c r="A37" s="97" t="s">
        <v>374</v>
      </c>
      <c r="B37" s="98">
        <v>718329663.38</v>
      </c>
      <c r="C37" s="98">
        <v>1787641471.3599999</v>
      </c>
      <c r="D37" s="98">
        <v>277175201.00999999</v>
      </c>
      <c r="E37" s="98">
        <v>0</v>
      </c>
      <c r="F37" s="98">
        <v>2783146335.75</v>
      </c>
    </row>
    <row r="39" spans="1:6" x14ac:dyDescent="0.25">
      <c r="A39" t="s">
        <v>195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5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30"/>
  <sheetViews>
    <sheetView showGridLines="0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42578125" customWidth="1"/>
    <col min="2" max="2" width="40.7109375" style="2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3" max="13" width="14.140625" bestFit="1" customWidth="1"/>
  </cols>
  <sheetData>
    <row r="2" spans="1:38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14" t="s">
        <v>71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  <c r="H6" s="27"/>
      <c r="I6" s="27"/>
    </row>
    <row r="7" spans="1:38" ht="35.25" customHeight="1" x14ac:dyDescent="0.25">
      <c r="A7" s="121" t="s">
        <v>50</v>
      </c>
      <c r="B7" s="121"/>
      <c r="C7" s="18" t="s">
        <v>42</v>
      </c>
      <c r="D7" s="18" t="s">
        <v>41</v>
      </c>
      <c r="E7" s="18" t="s">
        <v>40</v>
      </c>
      <c r="F7" s="18" t="s">
        <v>39</v>
      </c>
      <c r="G7" s="18" t="s">
        <v>38</v>
      </c>
      <c r="H7" s="18" t="s">
        <v>38</v>
      </c>
      <c r="I7" s="18" t="s">
        <v>37</v>
      </c>
      <c r="J7" s="18" t="s">
        <v>36</v>
      </c>
      <c r="K7" s="18" t="s">
        <v>35</v>
      </c>
    </row>
    <row r="8" spans="1:38" ht="18" customHeight="1" x14ac:dyDescent="0.25">
      <c r="A8" s="33">
        <v>1</v>
      </c>
      <c r="B8" s="33" t="s">
        <v>70</v>
      </c>
      <c r="C8" s="31">
        <f t="shared" ref="C8:K8" si="0">SUM(C9:C13)</f>
        <v>628076898.47000003</v>
      </c>
      <c r="D8" s="31">
        <f t="shared" si="0"/>
        <v>105579967.34999999</v>
      </c>
      <c r="E8" s="31">
        <f t="shared" si="0"/>
        <v>47706090.960000016</v>
      </c>
      <c r="F8" s="31">
        <f t="shared" si="0"/>
        <v>781362956.78000009</v>
      </c>
      <c r="G8" s="31">
        <f t="shared" si="0"/>
        <v>368567713.61000001</v>
      </c>
      <c r="H8" s="31">
        <f t="shared" si="0"/>
        <v>21513061.530000001</v>
      </c>
      <c r="I8" s="31">
        <f t="shared" si="0"/>
        <v>24182665.759999998</v>
      </c>
      <c r="J8" s="31">
        <f t="shared" si="0"/>
        <v>322871986.31999999</v>
      </c>
      <c r="K8" s="31">
        <f t="shared" si="0"/>
        <v>412795243.17000014</v>
      </c>
    </row>
    <row r="9" spans="1:38" ht="18" customHeight="1" x14ac:dyDescent="0.3">
      <c r="A9" s="26">
        <v>11</v>
      </c>
      <c r="B9" s="26" t="s">
        <v>69</v>
      </c>
      <c r="C9" s="11">
        <v>25304498.5</v>
      </c>
      <c r="D9" s="48">
        <v>63761.61</v>
      </c>
      <c r="E9" s="48">
        <v>2775028.4100000006</v>
      </c>
      <c r="F9" s="11">
        <f>C9+D9+E9</f>
        <v>28143288.52</v>
      </c>
      <c r="G9" s="11">
        <f>H9+I9+J9</f>
        <v>12526076.18</v>
      </c>
      <c r="H9" s="48">
        <v>0</v>
      </c>
      <c r="I9" s="48">
        <v>1486836.25</v>
      </c>
      <c r="J9" s="48">
        <v>11039239.93</v>
      </c>
      <c r="K9" s="11">
        <f>F9-G9</f>
        <v>15617212.34</v>
      </c>
    </row>
    <row r="10" spans="1:38" ht="18" customHeight="1" x14ac:dyDescent="0.3">
      <c r="A10" s="26">
        <v>13</v>
      </c>
      <c r="B10" s="26" t="s">
        <v>68</v>
      </c>
      <c r="C10" s="11">
        <v>99791458.560000077</v>
      </c>
      <c r="D10" s="48">
        <v>5736238.25</v>
      </c>
      <c r="E10" s="48">
        <v>20523914.930000015</v>
      </c>
      <c r="F10" s="11">
        <f>C10+D10+E10</f>
        <v>126051611.7400001</v>
      </c>
      <c r="G10" s="11">
        <f>H10+I10+J10</f>
        <v>64502047.680000015</v>
      </c>
      <c r="H10" s="48">
        <v>2016047.2299999997</v>
      </c>
      <c r="I10" s="48">
        <v>4416395.4899999984</v>
      </c>
      <c r="J10" s="48">
        <v>58069604.960000016</v>
      </c>
      <c r="K10" s="11">
        <f>F10-G10</f>
        <v>61549564.060000084</v>
      </c>
    </row>
    <row r="11" spans="1:38" ht="18" customHeight="1" x14ac:dyDescent="0.3">
      <c r="A11" s="26">
        <v>15</v>
      </c>
      <c r="B11" s="26" t="s">
        <v>67</v>
      </c>
      <c r="C11" s="11">
        <v>55514561.150000036</v>
      </c>
      <c r="D11" s="48">
        <v>18614913.539999999</v>
      </c>
      <c r="E11" s="48">
        <v>16285112.480000002</v>
      </c>
      <c r="F11" s="11">
        <f>C11+D11+E11</f>
        <v>90414587.170000032</v>
      </c>
      <c r="G11" s="11">
        <f>H11+I11+J11</f>
        <v>56474167.879999995</v>
      </c>
      <c r="H11" s="48">
        <v>12941257.710000003</v>
      </c>
      <c r="I11" s="48">
        <v>1721748.5799999998</v>
      </c>
      <c r="J11" s="48">
        <v>41811161.589999989</v>
      </c>
      <c r="K11" s="11">
        <f>F11-G11</f>
        <v>33940419.290000036</v>
      </c>
    </row>
    <row r="12" spans="1:38" ht="18" customHeight="1" x14ac:dyDescent="0.3">
      <c r="A12" s="26">
        <v>17</v>
      </c>
      <c r="B12" s="26" t="s">
        <v>66</v>
      </c>
      <c r="C12" s="11">
        <v>301052238.64000005</v>
      </c>
      <c r="D12" s="48">
        <v>74343225.329999998</v>
      </c>
      <c r="E12" s="48">
        <v>-15573213.699999992</v>
      </c>
      <c r="F12" s="11">
        <f>C12+D12+E12</f>
        <v>359822250.27000004</v>
      </c>
      <c r="G12" s="11">
        <f>H12+I12+J12</f>
        <v>139075142.11000001</v>
      </c>
      <c r="H12" s="48">
        <v>3428641.2300000004</v>
      </c>
      <c r="I12" s="48">
        <v>11626171.16</v>
      </c>
      <c r="J12" s="48">
        <v>124020329.72000001</v>
      </c>
      <c r="K12" s="11">
        <f>F12-G12</f>
        <v>220747108.16000003</v>
      </c>
    </row>
    <row r="13" spans="1:38" ht="18" customHeight="1" x14ac:dyDescent="0.3">
      <c r="A13" s="26">
        <v>18</v>
      </c>
      <c r="B13" s="26" t="s">
        <v>13</v>
      </c>
      <c r="C13" s="11">
        <v>146414141.61999995</v>
      </c>
      <c r="D13" s="48">
        <v>6821828.6199999992</v>
      </c>
      <c r="E13" s="48">
        <v>23695248.839999992</v>
      </c>
      <c r="F13" s="11">
        <f>C13+D13+E13</f>
        <v>176931219.07999995</v>
      </c>
      <c r="G13" s="11">
        <f>H13+I13+J13</f>
        <v>95990279.759999961</v>
      </c>
      <c r="H13" s="48">
        <v>3127115.3599999994</v>
      </c>
      <c r="I13" s="48">
        <v>4931514.2799999993</v>
      </c>
      <c r="J13" s="48">
        <v>87931650.11999996</v>
      </c>
      <c r="K13" s="11">
        <f>F13-G13</f>
        <v>80940939.319999993</v>
      </c>
    </row>
    <row r="14" spans="1:38" ht="18" customHeight="1" x14ac:dyDescent="0.25">
      <c r="A14" s="33">
        <v>2</v>
      </c>
      <c r="B14" s="33" t="s">
        <v>65</v>
      </c>
      <c r="C14" s="31">
        <f t="shared" ref="C14:K14" si="1">SUM(C15:C20)</f>
        <v>552732868.09000027</v>
      </c>
      <c r="D14" s="31">
        <f t="shared" si="1"/>
        <v>263903471.26000005</v>
      </c>
      <c r="E14" s="31">
        <f t="shared" si="1"/>
        <v>-49069269.700000122</v>
      </c>
      <c r="F14" s="31">
        <f t="shared" si="1"/>
        <v>767567069.65000021</v>
      </c>
      <c r="G14" s="31">
        <f t="shared" si="1"/>
        <v>304917395</v>
      </c>
      <c r="H14" s="31">
        <f t="shared" si="1"/>
        <v>5555594.1100000013</v>
      </c>
      <c r="I14" s="31">
        <f t="shared" si="1"/>
        <v>10728812.000000006</v>
      </c>
      <c r="J14" s="31">
        <f t="shared" si="1"/>
        <v>288632988.88999999</v>
      </c>
      <c r="K14" s="31">
        <f t="shared" si="1"/>
        <v>462649674.65000021</v>
      </c>
    </row>
    <row r="15" spans="1:38" ht="18" customHeight="1" x14ac:dyDescent="0.3">
      <c r="A15" s="26">
        <v>21</v>
      </c>
      <c r="B15" s="26" t="s">
        <v>64</v>
      </c>
      <c r="C15" s="48">
        <v>46216372.340000011</v>
      </c>
      <c r="D15" s="48">
        <v>2491513.58</v>
      </c>
      <c r="E15" s="48">
        <v>3121059.2100000018</v>
      </c>
      <c r="F15" s="11">
        <f t="shared" ref="F15:F20" si="2">C15+D15+E15</f>
        <v>51828945.13000001</v>
      </c>
      <c r="G15" s="11">
        <f t="shared" ref="G15:G20" si="3">H15+I15+J15</f>
        <v>20767619.429999992</v>
      </c>
      <c r="H15" s="48">
        <v>70658.210000000006</v>
      </c>
      <c r="I15" s="48">
        <v>214847.96999999997</v>
      </c>
      <c r="J15" s="48">
        <v>20482113.249999993</v>
      </c>
      <c r="K15" s="11">
        <f t="shared" ref="K15:K20" si="4">F15-G15</f>
        <v>31061325.700000018</v>
      </c>
    </row>
    <row r="16" spans="1:38" ht="18" customHeight="1" x14ac:dyDescent="0.3">
      <c r="A16" s="26">
        <v>22</v>
      </c>
      <c r="B16" s="26" t="s">
        <v>63</v>
      </c>
      <c r="C16" s="48">
        <v>439473208.05000025</v>
      </c>
      <c r="D16" s="48">
        <v>260761537.36000004</v>
      </c>
      <c r="E16" s="48">
        <v>-74922026.77000013</v>
      </c>
      <c r="F16" s="11">
        <f t="shared" si="2"/>
        <v>625312718.64000022</v>
      </c>
      <c r="G16" s="11">
        <f t="shared" si="3"/>
        <v>248621570.94</v>
      </c>
      <c r="H16" s="48">
        <v>4770503.9400000013</v>
      </c>
      <c r="I16" s="48">
        <v>9611906.5600000042</v>
      </c>
      <c r="J16" s="48">
        <v>234239160.44</v>
      </c>
      <c r="K16" s="11">
        <f t="shared" si="4"/>
        <v>376691147.70000023</v>
      </c>
    </row>
    <row r="17" spans="1:13" ht="18" customHeight="1" x14ac:dyDescent="0.3">
      <c r="A17" s="26">
        <v>24</v>
      </c>
      <c r="B17" s="26" t="s">
        <v>62</v>
      </c>
      <c r="C17" s="48">
        <v>23625312.090000004</v>
      </c>
      <c r="D17" s="48">
        <v>566839.04000000004</v>
      </c>
      <c r="E17" s="48">
        <v>2170054.4699999979</v>
      </c>
      <c r="F17" s="11">
        <f t="shared" si="2"/>
        <v>26362205.600000001</v>
      </c>
      <c r="G17" s="11">
        <f t="shared" si="3"/>
        <v>12899646.830000002</v>
      </c>
      <c r="H17" s="48">
        <v>703724.36</v>
      </c>
      <c r="I17" s="48">
        <v>835807.08000000007</v>
      </c>
      <c r="J17" s="48">
        <v>11360115.390000002</v>
      </c>
      <c r="K17" s="11">
        <f t="shared" si="4"/>
        <v>13462558.77</v>
      </c>
    </row>
    <row r="18" spans="1:13" ht="18" customHeight="1" x14ac:dyDescent="0.3">
      <c r="A18" s="26">
        <v>25</v>
      </c>
      <c r="B18" s="26" t="s">
        <v>61</v>
      </c>
      <c r="C18" s="48">
        <v>0</v>
      </c>
      <c r="D18" s="48">
        <v>80527.63</v>
      </c>
      <c r="E18" s="48">
        <v>20182081.860000003</v>
      </c>
      <c r="F18" s="11">
        <f t="shared" si="2"/>
        <v>20262609.490000002</v>
      </c>
      <c r="G18" s="11">
        <f t="shared" si="3"/>
        <v>2502609.4899999998</v>
      </c>
      <c r="H18" s="48">
        <v>10000</v>
      </c>
      <c r="I18" s="48">
        <v>0</v>
      </c>
      <c r="J18" s="48">
        <v>2492609.4899999998</v>
      </c>
      <c r="K18" s="11">
        <f t="shared" si="4"/>
        <v>17760000.000000004</v>
      </c>
    </row>
    <row r="19" spans="1:13" ht="18" customHeight="1" x14ac:dyDescent="0.3">
      <c r="A19" s="26">
        <v>26</v>
      </c>
      <c r="B19" s="26" t="s">
        <v>60</v>
      </c>
      <c r="C19" s="48">
        <v>39442291.229999997</v>
      </c>
      <c r="D19" s="48">
        <v>0</v>
      </c>
      <c r="E19" s="48">
        <v>0</v>
      </c>
      <c r="F19" s="11">
        <f t="shared" si="2"/>
        <v>39442291.229999997</v>
      </c>
      <c r="G19" s="11">
        <f t="shared" si="3"/>
        <v>17755386.23</v>
      </c>
      <c r="H19" s="48">
        <v>0</v>
      </c>
      <c r="I19" s="48">
        <v>0</v>
      </c>
      <c r="J19" s="48">
        <v>17755386.23</v>
      </c>
      <c r="K19" s="11">
        <f t="shared" si="4"/>
        <v>21686904.999999996</v>
      </c>
    </row>
    <row r="20" spans="1:13" ht="18" customHeight="1" x14ac:dyDescent="0.3">
      <c r="A20" s="26">
        <v>27</v>
      </c>
      <c r="B20" s="26" t="s">
        <v>59</v>
      </c>
      <c r="C20" s="48">
        <v>3975684.3800000004</v>
      </c>
      <c r="D20" s="48">
        <v>3053.65</v>
      </c>
      <c r="E20" s="48">
        <v>379561.52999999968</v>
      </c>
      <c r="F20" s="11">
        <f t="shared" si="2"/>
        <v>4358299.5599999996</v>
      </c>
      <c r="G20" s="11">
        <f t="shared" si="3"/>
        <v>2370562.0800000005</v>
      </c>
      <c r="H20" s="48">
        <v>707.6</v>
      </c>
      <c r="I20" s="48">
        <v>66250.390000000014</v>
      </c>
      <c r="J20" s="48">
        <v>2303604.0900000003</v>
      </c>
      <c r="K20" s="11">
        <f t="shared" si="4"/>
        <v>1987737.4799999991</v>
      </c>
    </row>
    <row r="21" spans="1:13" ht="18" customHeight="1" x14ac:dyDescent="0.25">
      <c r="A21" s="33">
        <v>3</v>
      </c>
      <c r="B21" s="33" t="s">
        <v>58</v>
      </c>
      <c r="C21" s="31">
        <f t="shared" ref="C21:K21" si="5">SUM(C22:C25)</f>
        <v>20029569.440000001</v>
      </c>
      <c r="D21" s="31">
        <f t="shared" si="5"/>
        <v>1026799.6699999999</v>
      </c>
      <c r="E21" s="31">
        <f t="shared" si="5"/>
        <v>2056654.14</v>
      </c>
      <c r="F21" s="31">
        <f t="shared" si="5"/>
        <v>23113023.25</v>
      </c>
      <c r="G21" s="31">
        <f t="shared" si="5"/>
        <v>11420606.84</v>
      </c>
      <c r="H21" s="31">
        <f t="shared" si="5"/>
        <v>1041793.3999999999</v>
      </c>
      <c r="I21" s="31">
        <f t="shared" si="5"/>
        <v>1007958.5700000001</v>
      </c>
      <c r="J21" s="31">
        <f t="shared" si="5"/>
        <v>9370854.870000001</v>
      </c>
      <c r="K21" s="31">
        <f t="shared" si="5"/>
        <v>11692416.41</v>
      </c>
    </row>
    <row r="22" spans="1:13" ht="27" x14ac:dyDescent="0.3">
      <c r="A22" s="26">
        <v>31</v>
      </c>
      <c r="B22" s="25" t="s">
        <v>57</v>
      </c>
      <c r="C22" s="11">
        <v>4992077.26</v>
      </c>
      <c r="D22" s="48">
        <v>35719.83</v>
      </c>
      <c r="E22" s="48">
        <v>1163041.17</v>
      </c>
      <c r="F22" s="11">
        <f>C22+D22+E22</f>
        <v>6190838.2599999998</v>
      </c>
      <c r="G22" s="11">
        <f>H22+I22+J22</f>
        <v>2898487.81</v>
      </c>
      <c r="H22" s="48">
        <v>0</v>
      </c>
      <c r="I22" s="48">
        <v>339645.34</v>
      </c>
      <c r="J22" s="48">
        <v>2558842.4700000002</v>
      </c>
      <c r="K22" s="11">
        <f>F22-G22</f>
        <v>3292350.4499999997</v>
      </c>
    </row>
    <row r="23" spans="1:13" ht="18" customHeight="1" x14ac:dyDescent="0.3">
      <c r="A23" s="26">
        <v>32</v>
      </c>
      <c r="B23" s="26" t="s">
        <v>56</v>
      </c>
      <c r="C23" s="11">
        <v>2463391.5700000003</v>
      </c>
      <c r="D23" s="48">
        <v>546811.77</v>
      </c>
      <c r="E23" s="48">
        <v>-57250.650000000052</v>
      </c>
      <c r="F23" s="11">
        <f>C23+D23+E23</f>
        <v>2952952.6900000004</v>
      </c>
      <c r="G23" s="11">
        <f>H23+I23+J23</f>
        <v>1701071.8400000003</v>
      </c>
      <c r="H23" s="48">
        <v>232989.2</v>
      </c>
      <c r="I23" s="48">
        <v>108189.93999999999</v>
      </c>
      <c r="J23" s="48">
        <v>1359892.7000000002</v>
      </c>
      <c r="K23" s="11">
        <f>F23-G23</f>
        <v>1251880.8500000001</v>
      </c>
    </row>
    <row r="24" spans="1:13" ht="18" customHeight="1" x14ac:dyDescent="0.3">
      <c r="A24" s="26">
        <v>37</v>
      </c>
      <c r="B24" s="26" t="s">
        <v>55</v>
      </c>
      <c r="C24" s="11">
        <v>4277304.1800000006</v>
      </c>
      <c r="D24" s="48">
        <v>26216.629999999997</v>
      </c>
      <c r="E24" s="48">
        <v>471669.57</v>
      </c>
      <c r="F24" s="11">
        <f>C24+D24+E24</f>
        <v>4775190.3800000008</v>
      </c>
      <c r="G24" s="11">
        <f>H24+I24+J24</f>
        <v>2123981.4399999995</v>
      </c>
      <c r="H24" s="48">
        <v>390519.27</v>
      </c>
      <c r="I24" s="48">
        <v>108561.01000000001</v>
      </c>
      <c r="J24" s="48">
        <v>1624901.1599999997</v>
      </c>
      <c r="K24" s="11">
        <f>F24-G24</f>
        <v>2651208.9400000013</v>
      </c>
      <c r="M24" s="3"/>
    </row>
    <row r="25" spans="1:13" ht="18" customHeight="1" x14ac:dyDescent="0.3">
      <c r="A25" s="26">
        <v>39</v>
      </c>
      <c r="B25" s="26" t="s">
        <v>54</v>
      </c>
      <c r="C25" s="11">
        <v>8296796.4299999997</v>
      </c>
      <c r="D25" s="48">
        <v>418051.44</v>
      </c>
      <c r="E25" s="48">
        <v>479194.05</v>
      </c>
      <c r="F25" s="11">
        <f>C25+D25+E25</f>
        <v>9194041.9199999999</v>
      </c>
      <c r="G25" s="11">
        <f>H25+I25+J25</f>
        <v>4697065.75</v>
      </c>
      <c r="H25" s="48">
        <v>418284.93</v>
      </c>
      <c r="I25" s="48">
        <v>451562.28</v>
      </c>
      <c r="J25" s="48">
        <v>3827218.54</v>
      </c>
      <c r="K25" s="11">
        <f>F25-G25</f>
        <v>4496976.17</v>
      </c>
    </row>
    <row r="26" spans="1:13" ht="18" customHeight="1" x14ac:dyDescent="0.25">
      <c r="A26" s="33">
        <v>4</v>
      </c>
      <c r="B26" s="32" t="s">
        <v>53</v>
      </c>
      <c r="C26" s="31">
        <f t="shared" ref="C26:K26" si="6">SUM(C27:C27)</f>
        <v>15000000</v>
      </c>
      <c r="D26" s="31">
        <f t="shared" si="6"/>
        <v>0</v>
      </c>
      <c r="E26" s="31">
        <f t="shared" si="6"/>
        <v>-693475.4</v>
      </c>
      <c r="F26" s="31">
        <f t="shared" si="6"/>
        <v>14306524.6</v>
      </c>
      <c r="G26" s="31">
        <f t="shared" si="6"/>
        <v>6467702.3499999996</v>
      </c>
      <c r="H26" s="31">
        <f t="shared" si="6"/>
        <v>0</v>
      </c>
      <c r="I26" s="31">
        <f t="shared" si="6"/>
        <v>0</v>
      </c>
      <c r="J26" s="31">
        <f t="shared" si="6"/>
        <v>6467702.3499999996</v>
      </c>
      <c r="K26" s="31">
        <f t="shared" si="6"/>
        <v>7838822.25</v>
      </c>
    </row>
    <row r="27" spans="1:13" ht="27" x14ac:dyDescent="0.3">
      <c r="A27" s="26">
        <v>41</v>
      </c>
      <c r="B27" s="25" t="s">
        <v>52</v>
      </c>
      <c r="C27" s="11">
        <v>15000000</v>
      </c>
      <c r="D27" s="11">
        <v>0</v>
      </c>
      <c r="E27" s="11">
        <v>-693475.4</v>
      </c>
      <c r="F27" s="11">
        <f>C27+D27+E27</f>
        <v>14306524.6</v>
      </c>
      <c r="G27" s="11">
        <f>H27+I27+J27</f>
        <v>6467702.3499999996</v>
      </c>
      <c r="H27" s="48">
        <v>0</v>
      </c>
      <c r="I27" s="48">
        <v>0</v>
      </c>
      <c r="J27" s="48">
        <v>6467702.3499999996</v>
      </c>
      <c r="K27" s="11">
        <f>F27-G27</f>
        <v>7838822.25</v>
      </c>
    </row>
    <row r="28" spans="1:13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1:13" ht="18" customHeight="1" x14ac:dyDescent="0.25">
      <c r="A29" s="9"/>
      <c r="B29" s="8" t="s">
        <v>0</v>
      </c>
      <c r="C29" s="7">
        <f>C8+C14+C21+C26</f>
        <v>1215839336.0000005</v>
      </c>
      <c r="D29" s="7">
        <f>D8+D14+D21+D26</f>
        <v>370510238.28000003</v>
      </c>
      <c r="E29" s="7">
        <v>0</v>
      </c>
      <c r="F29" s="7">
        <f t="shared" ref="F29:K29" si="7">F8+F14+F21+F26</f>
        <v>1586349574.2800002</v>
      </c>
      <c r="G29" s="7">
        <f t="shared" si="7"/>
        <v>691373417.80000007</v>
      </c>
      <c r="H29" s="7">
        <f t="shared" si="7"/>
        <v>28110449.039999999</v>
      </c>
      <c r="I29" s="7">
        <f t="shared" si="7"/>
        <v>35919436.330000006</v>
      </c>
      <c r="J29" s="7">
        <f t="shared" si="7"/>
        <v>627343532.43000007</v>
      </c>
      <c r="K29" s="7">
        <f t="shared" si="7"/>
        <v>894976156.48000038</v>
      </c>
    </row>
    <row r="30" spans="1:13" x14ac:dyDescent="0.25">
      <c r="C30" s="30"/>
      <c r="D30" s="30"/>
      <c r="E30" s="30"/>
      <c r="F30" s="30"/>
      <c r="G30" s="30"/>
      <c r="H30" s="30"/>
      <c r="I30" s="30"/>
      <c r="J30" s="30"/>
      <c r="K30" s="30"/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7" fitToHeight="0" orientation="landscape" r:id="rId1"/>
  <ignoredErrors>
    <ignoredError sqref="F14:G14 F21:G21 K14 K21 K26 F26:G2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zoomScaleNormal="100" zoomScaleSheetLayoutView="100" workbookViewId="0">
      <selection activeCell="H1" sqref="H1:I1048576"/>
    </sheetView>
  </sheetViews>
  <sheetFormatPr baseColWidth="10" defaultRowHeight="15" x14ac:dyDescent="0.25"/>
  <cols>
    <col min="2" max="2" width="30" style="2" customWidth="1"/>
    <col min="3" max="3" width="15.85546875" bestFit="1" customWidth="1"/>
    <col min="4" max="5" width="15.42578125" customWidth="1"/>
    <col min="6" max="7" width="13.85546875" customWidth="1"/>
    <col min="8" max="9" width="15.28515625" hidden="1" customWidth="1"/>
    <col min="10" max="10" width="13.85546875" bestFit="1" customWidth="1"/>
    <col min="11" max="11" width="14.140625" bestFit="1" customWidth="1"/>
  </cols>
  <sheetData>
    <row r="2" spans="1:38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14" t="s">
        <v>78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23" t="s">
        <v>50</v>
      </c>
      <c r="B8" s="124"/>
      <c r="C8" s="52" t="s">
        <v>42</v>
      </c>
      <c r="D8" s="52" t="s">
        <v>41</v>
      </c>
      <c r="E8" s="18" t="s">
        <v>40</v>
      </c>
      <c r="F8" s="52" t="s">
        <v>39</v>
      </c>
      <c r="G8" s="52" t="s">
        <v>38</v>
      </c>
      <c r="H8" s="52" t="s">
        <v>38</v>
      </c>
      <c r="I8" s="52" t="s">
        <v>37</v>
      </c>
      <c r="J8" s="52" t="s">
        <v>36</v>
      </c>
      <c r="K8" s="52" t="s">
        <v>35</v>
      </c>
    </row>
    <row r="9" spans="1:38" ht="18" customHeight="1" x14ac:dyDescent="0.3">
      <c r="A9" s="122" t="s">
        <v>77</v>
      </c>
      <c r="B9" s="122"/>
      <c r="C9" s="37">
        <f>C12</f>
        <v>1215839336.0000031</v>
      </c>
      <c r="D9" s="37">
        <f>D12</f>
        <v>370510238.28000009</v>
      </c>
      <c r="E9" s="43">
        <v>0</v>
      </c>
      <c r="F9" s="37">
        <f>C9+D9+E9</f>
        <v>1586349574.2800031</v>
      </c>
      <c r="G9" s="37">
        <f t="shared" ref="G9:G13" si="0">H9+I9+J9</f>
        <v>691373417.80000103</v>
      </c>
      <c r="H9" s="37">
        <f>H12</f>
        <v>28110449.039999999</v>
      </c>
      <c r="I9" s="39">
        <f>I12</f>
        <v>35919436.330000013</v>
      </c>
      <c r="J9" s="37">
        <f>J12</f>
        <v>627343532.43000102</v>
      </c>
      <c r="K9" s="37">
        <f t="shared" ref="K9:K14" si="1">F9-G9</f>
        <v>894976156.48000205</v>
      </c>
    </row>
    <row r="10" spans="1:38" ht="18" customHeight="1" x14ac:dyDescent="0.3">
      <c r="A10" s="122" t="s">
        <v>76</v>
      </c>
      <c r="B10" s="122"/>
      <c r="C10" s="37">
        <f>C12</f>
        <v>1215839336.0000031</v>
      </c>
      <c r="D10" s="37">
        <f>D12</f>
        <v>370510238.28000009</v>
      </c>
      <c r="E10" s="43">
        <v>0</v>
      </c>
      <c r="F10" s="37">
        <f>C10+D10+E10</f>
        <v>1586349574.2800031</v>
      </c>
      <c r="G10" s="37">
        <f t="shared" si="0"/>
        <v>691373417.80000103</v>
      </c>
      <c r="H10" s="37">
        <f>H12</f>
        <v>28110449.039999999</v>
      </c>
      <c r="I10" s="39">
        <f>I12</f>
        <v>35919436.330000013</v>
      </c>
      <c r="J10" s="37">
        <f>J12</f>
        <v>627343532.43000102</v>
      </c>
      <c r="K10" s="37">
        <f t="shared" si="1"/>
        <v>894976156.48000205</v>
      </c>
    </row>
    <row r="11" spans="1:38" ht="18" customHeight="1" x14ac:dyDescent="0.3">
      <c r="A11" s="122" t="s">
        <v>75</v>
      </c>
      <c r="B11" s="122"/>
      <c r="C11" s="37">
        <f>C12</f>
        <v>1215839336.0000031</v>
      </c>
      <c r="D11" s="37">
        <f>D12</f>
        <v>370510238.28000009</v>
      </c>
      <c r="E11" s="43">
        <v>0</v>
      </c>
      <c r="F11" s="37">
        <f>C11+D11+E11</f>
        <v>1586349574.2800031</v>
      </c>
      <c r="G11" s="37">
        <f t="shared" si="0"/>
        <v>691373417.80000103</v>
      </c>
      <c r="H11" s="37">
        <f>H12</f>
        <v>28110449.039999999</v>
      </c>
      <c r="I11" s="39">
        <f>I12</f>
        <v>35919436.330000013</v>
      </c>
      <c r="J11" s="37">
        <f>J12</f>
        <v>627343532.43000102</v>
      </c>
      <c r="K11" s="37">
        <f t="shared" si="1"/>
        <v>894976156.48000205</v>
      </c>
    </row>
    <row r="12" spans="1:38" ht="18" customHeight="1" x14ac:dyDescent="0.25">
      <c r="A12" s="125" t="s">
        <v>74</v>
      </c>
      <c r="B12" s="125"/>
      <c r="C12" s="41">
        <f>SUM(C13:C14)</f>
        <v>1215839336.0000031</v>
      </c>
      <c r="D12" s="41">
        <f>SUM(D13:D14)</f>
        <v>370510238.28000009</v>
      </c>
      <c r="E12" s="40">
        <v>0</v>
      </c>
      <c r="F12" s="41">
        <f>SUM(F13:F14)</f>
        <v>1586349574.2800031</v>
      </c>
      <c r="G12" s="41">
        <f t="shared" si="0"/>
        <v>691373417.80000103</v>
      </c>
      <c r="H12" s="41">
        <f>SUM(H13:H14)</f>
        <v>28110449.039999999</v>
      </c>
      <c r="I12" s="42">
        <f>SUM(I13:I14)</f>
        <v>35919436.330000013</v>
      </c>
      <c r="J12" s="41">
        <f>SUM(J13:J14)</f>
        <v>627343532.43000102</v>
      </c>
      <c r="K12" s="41">
        <f t="shared" si="1"/>
        <v>894976156.48000205</v>
      </c>
    </row>
    <row r="13" spans="1:38" ht="15.75" x14ac:dyDescent="0.3">
      <c r="A13" s="122" t="s">
        <v>73</v>
      </c>
      <c r="B13" s="122"/>
      <c r="C13" s="38">
        <v>1176397044.7700031</v>
      </c>
      <c r="D13" s="48">
        <v>370510238.28000009</v>
      </c>
      <c r="E13" s="43">
        <v>0</v>
      </c>
      <c r="F13" s="38">
        <f>C13+D13+E13</f>
        <v>1546907283.0500031</v>
      </c>
      <c r="G13" s="37">
        <f t="shared" si="0"/>
        <v>673618031.57000101</v>
      </c>
      <c r="H13" s="48">
        <v>28110449.039999999</v>
      </c>
      <c r="I13" s="48">
        <v>35919436.330000013</v>
      </c>
      <c r="J13" s="48">
        <v>609588146.200001</v>
      </c>
      <c r="K13" s="37">
        <f t="shared" si="1"/>
        <v>873289251.48000205</v>
      </c>
    </row>
    <row r="14" spans="1:38" ht="15.75" x14ac:dyDescent="0.3">
      <c r="A14" s="122" t="s">
        <v>72</v>
      </c>
      <c r="B14" s="122"/>
      <c r="C14" s="38">
        <v>39442291.229999997</v>
      </c>
      <c r="D14" s="39">
        <v>0</v>
      </c>
      <c r="E14" s="43">
        <v>0</v>
      </c>
      <c r="F14" s="38">
        <f>C14+D14+E14</f>
        <v>39442291.229999997</v>
      </c>
      <c r="G14" s="37">
        <f>H14+I14+J14</f>
        <v>17755386.23</v>
      </c>
      <c r="H14" s="48">
        <v>0</v>
      </c>
      <c r="I14" s="48">
        <v>0</v>
      </c>
      <c r="J14" s="48">
        <v>17755386.23</v>
      </c>
      <c r="K14" s="43">
        <f t="shared" si="1"/>
        <v>21686904.999999996</v>
      </c>
    </row>
    <row r="15" spans="1:38" x14ac:dyDescent="0.25">
      <c r="C15" s="36"/>
      <c r="D15" s="5"/>
      <c r="E15" s="5"/>
      <c r="F15" s="5"/>
      <c r="G15" s="5"/>
      <c r="H15" s="5"/>
      <c r="I15" s="5"/>
      <c r="J15" s="5"/>
      <c r="K15" s="36"/>
    </row>
    <row r="16" spans="1:38" x14ac:dyDescent="0.25">
      <c r="A16" s="9"/>
      <c r="B16" s="8" t="s">
        <v>0</v>
      </c>
      <c r="C16" s="34">
        <f>SUM(C13:C14)</f>
        <v>1215839336.0000031</v>
      </c>
      <c r="D16" s="34">
        <f>SUM(D13:D14)</f>
        <v>370510238.28000009</v>
      </c>
      <c r="E16" s="35">
        <v>0</v>
      </c>
      <c r="F16" s="34">
        <f t="shared" ref="F16:K16" si="2">SUM(F13:F14)</f>
        <v>1586349574.2800031</v>
      </c>
      <c r="G16" s="34">
        <f t="shared" si="2"/>
        <v>691373417.80000103</v>
      </c>
      <c r="H16" s="34">
        <f t="shared" si="2"/>
        <v>28110449.039999999</v>
      </c>
      <c r="I16" s="35">
        <f t="shared" si="2"/>
        <v>35919436.330000013</v>
      </c>
      <c r="J16" s="34">
        <f t="shared" si="2"/>
        <v>627343532.43000102</v>
      </c>
      <c r="K16" s="34">
        <f t="shared" si="2"/>
        <v>894976156.48000205</v>
      </c>
    </row>
  </sheetData>
  <mergeCells count="11">
    <mergeCell ref="A14:B14"/>
    <mergeCell ref="A2:K2"/>
    <mergeCell ref="A3:K3"/>
    <mergeCell ref="A4:K4"/>
    <mergeCell ref="A5:K5"/>
    <mergeCell ref="A8:B8"/>
    <mergeCell ref="A9:B9"/>
    <mergeCell ref="A10:B10"/>
    <mergeCell ref="A11:B11"/>
    <mergeCell ref="A12:B12"/>
    <mergeCell ref="A13:B13"/>
  </mergeCells>
  <printOptions horizontalCentered="1"/>
  <pageMargins left="0" right="0" top="0.74803149606299213" bottom="0.74803149606299213" header="0.31496062992125984" footer="0.31496062992125984"/>
  <pageSetup scale="94" orientation="landscape" r:id="rId1"/>
  <ignoredErrors>
    <ignoredError sqref="F12: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23"/>
  <sheetViews>
    <sheetView showGridLines="0" zoomScaleNormal="100" zoomScaleSheetLayoutView="100" workbookViewId="0">
      <selection activeCell="H1" sqref="H1"/>
    </sheetView>
  </sheetViews>
  <sheetFormatPr baseColWidth="10" defaultRowHeight="15" x14ac:dyDescent="0.25"/>
  <cols>
    <col min="1" max="1" width="10.42578125" customWidth="1"/>
    <col min="2" max="2" width="30" style="2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3.7109375" bestFit="1" customWidth="1"/>
    <col min="13" max="13" width="15.140625" bestFit="1" customWidth="1"/>
  </cols>
  <sheetData>
    <row r="2" spans="1:39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14" t="s">
        <v>100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ht="12" customHeight="1" x14ac:dyDescent="0.25">
      <c r="A6" s="29"/>
      <c r="C6" s="28"/>
    </row>
    <row r="7" spans="1:39" x14ac:dyDescent="0.25">
      <c r="H7" s="27"/>
      <c r="I7" s="27"/>
    </row>
    <row r="8" spans="1:39" ht="35.25" customHeight="1" x14ac:dyDescent="0.25">
      <c r="A8" s="53" t="s">
        <v>99</v>
      </c>
      <c r="B8" s="18" t="s">
        <v>50</v>
      </c>
      <c r="C8" s="52" t="s">
        <v>42</v>
      </c>
      <c r="D8" s="52" t="s">
        <v>41</v>
      </c>
      <c r="E8" s="52" t="s">
        <v>40</v>
      </c>
      <c r="F8" s="52" t="s">
        <v>39</v>
      </c>
      <c r="G8" s="52" t="s">
        <v>38</v>
      </c>
      <c r="H8" s="52" t="s">
        <v>38</v>
      </c>
      <c r="I8" s="52" t="s">
        <v>37</v>
      </c>
      <c r="J8" s="52" t="s">
        <v>36</v>
      </c>
      <c r="K8" s="52" t="s">
        <v>35</v>
      </c>
    </row>
    <row r="9" spans="1:39" ht="15.75" x14ac:dyDescent="0.3">
      <c r="A9" s="44" t="s">
        <v>98</v>
      </c>
      <c r="B9" s="26" t="s">
        <v>97</v>
      </c>
      <c r="C9" s="49">
        <v>921339104.42000222</v>
      </c>
      <c r="D9" s="48">
        <v>275747608.87000006</v>
      </c>
      <c r="E9" s="48">
        <v>-12035860.060000032</v>
      </c>
      <c r="F9" s="11">
        <f>C9+D9+E9</f>
        <v>1185050853.2300024</v>
      </c>
      <c r="G9" s="11">
        <f t="shared" ref="G9:G19" si="0">H9+I9+J9</f>
        <v>497804948.21000057</v>
      </c>
      <c r="H9" s="48">
        <v>7144225.1499999976</v>
      </c>
      <c r="I9" s="48">
        <v>20731877.359999999</v>
      </c>
      <c r="J9" s="48">
        <v>469928845.70000058</v>
      </c>
      <c r="K9" s="11">
        <f t="shared" ref="K9:K19" si="1">F9-G9</f>
        <v>687245905.02000189</v>
      </c>
      <c r="L9" s="5"/>
      <c r="M9" s="3"/>
    </row>
    <row r="10" spans="1:39" ht="15.75" x14ac:dyDescent="0.3">
      <c r="A10" s="44" t="s">
        <v>96</v>
      </c>
      <c r="B10" s="26" t="s">
        <v>95</v>
      </c>
      <c r="C10" s="49">
        <v>39920597.160000004</v>
      </c>
      <c r="D10" s="48">
        <v>0</v>
      </c>
      <c r="E10" s="48">
        <v>3104215.0600000005</v>
      </c>
      <c r="F10" s="11">
        <f t="shared" ref="F10:F19" si="2">C10+D10+E10</f>
        <v>43024812.220000006</v>
      </c>
      <c r="G10" s="11">
        <f t="shared" si="0"/>
        <v>18174859.529999994</v>
      </c>
      <c r="H10" s="48">
        <v>1316429.9999999998</v>
      </c>
      <c r="I10" s="48">
        <v>1456597.8599999999</v>
      </c>
      <c r="J10" s="48">
        <v>15401831.669999996</v>
      </c>
      <c r="K10" s="11">
        <f t="shared" si="1"/>
        <v>24849952.690000013</v>
      </c>
      <c r="M10" s="3"/>
    </row>
    <row r="11" spans="1:39" ht="27" x14ac:dyDescent="0.3">
      <c r="A11" s="44" t="s">
        <v>94</v>
      </c>
      <c r="B11" s="25" t="s">
        <v>93</v>
      </c>
      <c r="C11" s="49">
        <v>0</v>
      </c>
      <c r="D11" s="48">
        <v>51847964.819999993</v>
      </c>
      <c r="E11" s="48">
        <v>-1692097.01</v>
      </c>
      <c r="F11" s="11">
        <f t="shared" si="2"/>
        <v>50155867.809999995</v>
      </c>
      <c r="G11" s="11">
        <f t="shared" si="0"/>
        <v>43066630.770000003</v>
      </c>
      <c r="H11" s="48">
        <v>13864691.99</v>
      </c>
      <c r="I11" s="48">
        <v>0</v>
      </c>
      <c r="J11" s="48">
        <v>29201938.780000005</v>
      </c>
      <c r="K11" s="11">
        <f t="shared" si="1"/>
        <v>7089237.0399999917</v>
      </c>
      <c r="M11" s="3"/>
    </row>
    <row r="12" spans="1:39" ht="15.75" x14ac:dyDescent="0.3">
      <c r="A12" s="44" t="s">
        <v>92</v>
      </c>
      <c r="B12" s="25" t="s">
        <v>91</v>
      </c>
      <c r="C12" s="49">
        <v>118435420</v>
      </c>
      <c r="D12" s="48">
        <v>32914664.59</v>
      </c>
      <c r="E12" s="48">
        <v>-4104307.0099999942</v>
      </c>
      <c r="F12" s="11">
        <f t="shared" si="2"/>
        <v>147245777.58000001</v>
      </c>
      <c r="G12" s="11">
        <f t="shared" si="0"/>
        <v>56593812.20000001</v>
      </c>
      <c r="H12" s="48">
        <v>2196.4</v>
      </c>
      <c r="I12" s="48">
        <v>9870084.3299999982</v>
      </c>
      <c r="J12" s="48">
        <v>46721531.470000014</v>
      </c>
      <c r="K12" s="11">
        <f t="shared" si="1"/>
        <v>90651965.379999995</v>
      </c>
      <c r="M12" s="3"/>
    </row>
    <row r="13" spans="1:39" ht="15.75" x14ac:dyDescent="0.3">
      <c r="A13" s="44" t="s">
        <v>90</v>
      </c>
      <c r="B13" s="25" t="s">
        <v>89</v>
      </c>
      <c r="C13" s="49">
        <v>12752241</v>
      </c>
      <c r="D13" s="48">
        <v>0</v>
      </c>
      <c r="E13" s="48">
        <v>0</v>
      </c>
      <c r="F13" s="11">
        <f t="shared" si="2"/>
        <v>12752241</v>
      </c>
      <c r="G13" s="11">
        <f t="shared" si="0"/>
        <v>5369408.5499999998</v>
      </c>
      <c r="H13" s="48">
        <v>0</v>
      </c>
      <c r="I13" s="48">
        <v>827594.22</v>
      </c>
      <c r="J13" s="48">
        <v>4541814.33</v>
      </c>
      <c r="K13" s="11">
        <f t="shared" si="1"/>
        <v>7382832.4500000002</v>
      </c>
      <c r="M13" s="3"/>
    </row>
    <row r="14" spans="1:39" ht="27" x14ac:dyDescent="0.3">
      <c r="A14" s="44" t="s">
        <v>88</v>
      </c>
      <c r="B14" s="25" t="s">
        <v>87</v>
      </c>
      <c r="C14" s="49">
        <v>8500109.0399999991</v>
      </c>
      <c r="D14" s="48">
        <v>0</v>
      </c>
      <c r="E14" s="48">
        <v>274092.35000000009</v>
      </c>
      <c r="F14" s="11">
        <f t="shared" si="2"/>
        <v>8774201.3899999987</v>
      </c>
      <c r="G14" s="11">
        <f t="shared" si="0"/>
        <v>6303749.8999999994</v>
      </c>
      <c r="H14" s="48">
        <v>3619329.54</v>
      </c>
      <c r="I14" s="48">
        <v>0</v>
      </c>
      <c r="J14" s="48">
        <v>2684420.3599999994</v>
      </c>
      <c r="K14" s="11">
        <f t="shared" si="1"/>
        <v>2470451.4899999993</v>
      </c>
      <c r="M14" s="3"/>
    </row>
    <row r="15" spans="1:39" ht="40.5" x14ac:dyDescent="0.3">
      <c r="A15" s="44" t="s">
        <v>86</v>
      </c>
      <c r="B15" s="25" t="s">
        <v>85</v>
      </c>
      <c r="C15" s="49">
        <v>65877224.620000005</v>
      </c>
      <c r="D15" s="48">
        <v>0</v>
      </c>
      <c r="E15" s="48">
        <v>10537734.030000007</v>
      </c>
      <c r="F15" s="11">
        <f t="shared" si="2"/>
        <v>76414958.650000006</v>
      </c>
      <c r="G15" s="11">
        <f t="shared" si="0"/>
        <v>39840694.879999995</v>
      </c>
      <c r="H15" s="48">
        <v>2142088.04</v>
      </c>
      <c r="I15" s="48">
        <v>2335567.5599999996</v>
      </c>
      <c r="J15" s="48">
        <v>35363039.279999994</v>
      </c>
      <c r="K15" s="11">
        <f t="shared" si="1"/>
        <v>36574263.770000011</v>
      </c>
      <c r="M15" s="3"/>
    </row>
    <row r="16" spans="1:39" ht="15.75" x14ac:dyDescent="0.3">
      <c r="A16" s="44" t="s">
        <v>84</v>
      </c>
      <c r="B16" s="25" t="s">
        <v>83</v>
      </c>
      <c r="C16" s="49">
        <v>0</v>
      </c>
      <c r="D16" s="48">
        <v>10000000</v>
      </c>
      <c r="E16" s="48">
        <v>0</v>
      </c>
      <c r="F16" s="11">
        <f t="shared" si="2"/>
        <v>10000000</v>
      </c>
      <c r="G16" s="11">
        <f t="shared" si="0"/>
        <v>0</v>
      </c>
      <c r="H16" s="48">
        <v>0</v>
      </c>
      <c r="I16" s="48">
        <v>0</v>
      </c>
      <c r="J16" s="48">
        <v>0</v>
      </c>
      <c r="K16" s="11">
        <f t="shared" si="1"/>
        <v>10000000</v>
      </c>
      <c r="M16" s="3"/>
    </row>
    <row r="17" spans="1:13" ht="27" x14ac:dyDescent="0.3">
      <c r="A17" s="44" t="s">
        <v>82</v>
      </c>
      <c r="B17" s="25" t="s">
        <v>81</v>
      </c>
      <c r="C17" s="49">
        <v>11217843.529999999</v>
      </c>
      <c r="D17" s="48">
        <v>0</v>
      </c>
      <c r="E17" s="48">
        <v>3839656.9599999995</v>
      </c>
      <c r="F17" s="11">
        <f t="shared" si="2"/>
        <v>15057500.489999998</v>
      </c>
      <c r="G17" s="11">
        <f t="shared" si="0"/>
        <v>6590943.7400000002</v>
      </c>
      <c r="H17" s="48">
        <v>21487.919999999998</v>
      </c>
      <c r="I17" s="48">
        <v>657717.91999999993</v>
      </c>
      <c r="J17" s="48">
        <v>5911737.9000000004</v>
      </c>
      <c r="K17" s="11">
        <f t="shared" si="1"/>
        <v>8466556.7499999981</v>
      </c>
      <c r="M17" s="3"/>
    </row>
    <row r="18" spans="1:13" ht="15.75" x14ac:dyDescent="0.3">
      <c r="A18" s="44" t="s">
        <v>80</v>
      </c>
      <c r="B18" s="25" t="s">
        <v>79</v>
      </c>
      <c r="C18" s="49">
        <v>37086368.240000002</v>
      </c>
      <c r="D18" s="48">
        <v>0</v>
      </c>
      <c r="E18" s="48">
        <v>0</v>
      </c>
      <c r="F18" s="11">
        <f t="shared" si="2"/>
        <v>37086368.240000002</v>
      </c>
      <c r="G18" s="11">
        <f t="shared" si="0"/>
        <v>17286613.700000003</v>
      </c>
      <c r="H18" s="48">
        <v>0</v>
      </c>
      <c r="I18" s="48">
        <v>0</v>
      </c>
      <c r="J18" s="48">
        <v>17286613.700000003</v>
      </c>
      <c r="K18" s="11">
        <f t="shared" si="1"/>
        <v>19799754.539999999</v>
      </c>
      <c r="M18" s="3"/>
    </row>
    <row r="19" spans="1:13" ht="27" x14ac:dyDescent="0.3">
      <c r="A19" s="44" t="s">
        <v>115</v>
      </c>
      <c r="B19" s="25" t="s">
        <v>116</v>
      </c>
      <c r="C19" s="49">
        <v>710427.99</v>
      </c>
      <c r="D19" s="48">
        <v>0</v>
      </c>
      <c r="E19" s="48">
        <v>76565.679999999993</v>
      </c>
      <c r="F19" s="11">
        <f t="shared" si="2"/>
        <v>786993.66999999993</v>
      </c>
      <c r="G19" s="11">
        <f t="shared" si="0"/>
        <v>341756.32</v>
      </c>
      <c r="H19" s="48">
        <v>0</v>
      </c>
      <c r="I19" s="48">
        <v>39997.08</v>
      </c>
      <c r="J19" s="48">
        <v>301759.24</v>
      </c>
      <c r="K19" s="11">
        <f t="shared" si="1"/>
        <v>445237.34999999992</v>
      </c>
      <c r="M19" s="3"/>
    </row>
    <row r="20" spans="1:13" ht="14.25" customHeight="1" x14ac:dyDescent="0.25">
      <c r="C20" s="24"/>
      <c r="D20" s="4"/>
      <c r="E20" s="4"/>
      <c r="F20" s="4"/>
      <c r="G20" s="4"/>
      <c r="H20" s="4"/>
      <c r="I20" s="4"/>
      <c r="J20" s="4"/>
      <c r="K20" s="24"/>
    </row>
    <row r="21" spans="1:13" ht="18" customHeight="1" x14ac:dyDescent="0.25">
      <c r="A21" s="9"/>
      <c r="B21" s="8" t="s">
        <v>0</v>
      </c>
      <c r="C21" s="7">
        <f>SUM(C9:C20)</f>
        <v>1215839336.0000021</v>
      </c>
      <c r="D21" s="7">
        <f t="shared" ref="D21:K21" si="3">SUM(D9:D20)</f>
        <v>370510238.28000003</v>
      </c>
      <c r="E21" s="7">
        <v>0</v>
      </c>
      <c r="F21" s="7">
        <f t="shared" si="3"/>
        <v>1586349574.2800026</v>
      </c>
      <c r="G21" s="7">
        <f t="shared" si="3"/>
        <v>691373417.80000067</v>
      </c>
      <c r="H21" s="7">
        <f t="shared" si="3"/>
        <v>28110449.039999995</v>
      </c>
      <c r="I21" s="7">
        <f t="shared" si="3"/>
        <v>35919436.329999998</v>
      </c>
      <c r="J21" s="7">
        <f t="shared" si="3"/>
        <v>627343532.43000066</v>
      </c>
      <c r="K21" s="7">
        <f t="shared" si="3"/>
        <v>894976156.48000193</v>
      </c>
    </row>
    <row r="22" spans="1:13" x14ac:dyDescent="0.25">
      <c r="C22" s="6"/>
      <c r="D22" s="3"/>
      <c r="E22" s="3"/>
      <c r="F22" s="3"/>
      <c r="G22" s="3"/>
      <c r="H22" s="3"/>
      <c r="I22" s="3"/>
      <c r="J22" s="3"/>
      <c r="K22" s="6"/>
    </row>
    <row r="23" spans="1:13" x14ac:dyDescent="0.25">
      <c r="C23" s="6"/>
      <c r="K23" s="6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16"/>
  <sheetViews>
    <sheetView showGridLines="0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42578125" customWidth="1"/>
    <col min="2" max="2" width="13.28515625" style="2" bestFit="1" customWidth="1"/>
    <col min="3" max="3" width="10.140625" style="2" bestFit="1" customWidth="1"/>
    <col min="4" max="4" width="18" style="2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40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s="22" customFormat="1" ht="12" customHeight="1" x14ac:dyDescent="0.3">
      <c r="A4" s="114" t="s">
        <v>110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ht="12" customHeight="1" x14ac:dyDescent="0.25">
      <c r="A6" s="29"/>
      <c r="E6" s="28"/>
    </row>
    <row r="7" spans="1:40" x14ac:dyDescent="0.25">
      <c r="J7" s="27"/>
      <c r="K7" s="27"/>
    </row>
    <row r="8" spans="1:40" ht="35.25" customHeight="1" x14ac:dyDescent="0.25">
      <c r="A8" s="123" t="s">
        <v>109</v>
      </c>
      <c r="B8" s="124"/>
      <c r="C8" s="52" t="s">
        <v>108</v>
      </c>
      <c r="D8" s="52" t="s">
        <v>50</v>
      </c>
      <c r="E8" s="52" t="s">
        <v>42</v>
      </c>
      <c r="F8" s="52" t="s">
        <v>41</v>
      </c>
      <c r="G8" s="52" t="s">
        <v>40</v>
      </c>
      <c r="H8" s="52" t="s">
        <v>39</v>
      </c>
      <c r="I8" s="52" t="s">
        <v>38</v>
      </c>
      <c r="J8" s="52" t="s">
        <v>38</v>
      </c>
      <c r="K8" s="52" t="s">
        <v>37</v>
      </c>
      <c r="L8" s="52" t="s">
        <v>36</v>
      </c>
      <c r="M8" s="52" t="s">
        <v>35</v>
      </c>
    </row>
    <row r="9" spans="1:40" ht="15.75" x14ac:dyDescent="0.3">
      <c r="A9" s="128">
        <v>1</v>
      </c>
      <c r="B9" s="130" t="s">
        <v>107</v>
      </c>
      <c r="C9" s="13">
        <v>1</v>
      </c>
      <c r="D9" s="13" t="s">
        <v>106</v>
      </c>
      <c r="E9" s="48">
        <v>796793183.99999988</v>
      </c>
      <c r="F9" s="48">
        <v>204036640.20000011</v>
      </c>
      <c r="G9" s="48">
        <v>36499.99</v>
      </c>
      <c r="H9" s="11">
        <f>E9+F9+G9</f>
        <v>1000866324.1900001</v>
      </c>
      <c r="I9" s="11">
        <f>J9+K9+L9</f>
        <v>449433996.84999955</v>
      </c>
      <c r="J9" s="48">
        <v>18286351.700000003</v>
      </c>
      <c r="K9" s="48">
        <v>25760330.450000007</v>
      </c>
      <c r="L9" s="48">
        <v>405387314.69999957</v>
      </c>
      <c r="M9" s="11">
        <f>H9-I9</f>
        <v>551432327.34000051</v>
      </c>
    </row>
    <row r="10" spans="1:40" ht="15.75" x14ac:dyDescent="0.3">
      <c r="A10" s="129"/>
      <c r="B10" s="131"/>
      <c r="C10" s="13">
        <v>5</v>
      </c>
      <c r="D10" s="13" t="s">
        <v>103</v>
      </c>
      <c r="E10" s="48">
        <v>300610732.00000024</v>
      </c>
      <c r="F10" s="48">
        <v>64797963.039999992</v>
      </c>
      <c r="G10" s="48">
        <v>-36499.99</v>
      </c>
      <c r="H10" s="11">
        <f>E10+F10+G10</f>
        <v>365372195.05000019</v>
      </c>
      <c r="I10" s="11">
        <f>J10+K10+L10</f>
        <v>176214521.88999996</v>
      </c>
      <c r="J10" s="48">
        <v>9821900.9400000069</v>
      </c>
      <c r="K10" s="48">
        <v>289021.55</v>
      </c>
      <c r="L10" s="48">
        <v>166103599.39999995</v>
      </c>
      <c r="M10" s="11">
        <f>H10-I10</f>
        <v>189157673.16000023</v>
      </c>
    </row>
    <row r="11" spans="1:40" x14ac:dyDescent="0.25">
      <c r="A11" s="129"/>
      <c r="B11" s="132" t="s">
        <v>105</v>
      </c>
      <c r="C11" s="133"/>
      <c r="D11" s="133"/>
      <c r="E11" s="45">
        <f t="shared" ref="E11:M11" si="0">SUM(E9:E10)</f>
        <v>1097403916</v>
      </c>
      <c r="F11" s="45">
        <f t="shared" si="0"/>
        <v>268834603.24000013</v>
      </c>
      <c r="G11" s="45">
        <f t="shared" si="0"/>
        <v>0</v>
      </c>
      <c r="H11" s="45">
        <f t="shared" si="0"/>
        <v>1366238519.2400002</v>
      </c>
      <c r="I11" s="45">
        <f t="shared" si="0"/>
        <v>625648518.73999953</v>
      </c>
      <c r="J11" s="45">
        <f t="shared" si="0"/>
        <v>28108252.640000008</v>
      </c>
      <c r="K11" s="45">
        <f t="shared" si="0"/>
        <v>26049352.000000007</v>
      </c>
      <c r="L11" s="45">
        <f t="shared" si="0"/>
        <v>571490914.09999955</v>
      </c>
      <c r="M11" s="45">
        <f t="shared" si="0"/>
        <v>740590000.50000072</v>
      </c>
    </row>
    <row r="12" spans="1:40" ht="15.75" x14ac:dyDescent="0.3">
      <c r="A12" s="128">
        <v>2</v>
      </c>
      <c r="B12" s="130" t="s">
        <v>104</v>
      </c>
      <c r="C12" s="13">
        <v>5</v>
      </c>
      <c r="D12" s="13" t="s">
        <v>103</v>
      </c>
      <c r="E12" s="48">
        <v>118435420</v>
      </c>
      <c r="F12" s="48">
        <v>35844594.269999996</v>
      </c>
      <c r="G12" s="48">
        <v>0</v>
      </c>
      <c r="H12" s="11">
        <f>E12+F12+G12</f>
        <v>154280014.26999998</v>
      </c>
      <c r="I12" s="11">
        <f>J12+K12+L12</f>
        <v>56946659.06000001</v>
      </c>
      <c r="J12" s="48">
        <v>2196.4</v>
      </c>
      <c r="K12" s="48">
        <v>9870084.3299999982</v>
      </c>
      <c r="L12" s="48">
        <v>47074378.330000013</v>
      </c>
      <c r="M12" s="11">
        <f>H12-I12</f>
        <v>97333355.209999979</v>
      </c>
    </row>
    <row r="13" spans="1:40" ht="18" customHeight="1" x14ac:dyDescent="0.3">
      <c r="A13" s="129"/>
      <c r="B13" s="131"/>
      <c r="C13" s="13">
        <v>6</v>
      </c>
      <c r="D13" s="13" t="s">
        <v>102</v>
      </c>
      <c r="E13" s="48">
        <v>0</v>
      </c>
      <c r="F13" s="48">
        <v>65831040.770000003</v>
      </c>
      <c r="G13" s="48">
        <v>0</v>
      </c>
      <c r="H13" s="11">
        <f>E13+F13+G13</f>
        <v>65831040.770000003</v>
      </c>
      <c r="I13" s="11">
        <f>J13+K13+L13</f>
        <v>8778240</v>
      </c>
      <c r="J13" s="48">
        <v>0</v>
      </c>
      <c r="K13" s="48">
        <v>0</v>
      </c>
      <c r="L13" s="48">
        <v>8778240</v>
      </c>
      <c r="M13" s="11">
        <f>H13-I13</f>
        <v>57052800.770000003</v>
      </c>
    </row>
    <row r="14" spans="1:40" x14ac:dyDescent="0.25">
      <c r="A14" s="129"/>
      <c r="B14" s="132" t="s">
        <v>101</v>
      </c>
      <c r="C14" s="133"/>
      <c r="D14" s="133"/>
      <c r="E14" s="45">
        <f t="shared" ref="E14:M14" si="1">SUM(E12:E13)</f>
        <v>118435420</v>
      </c>
      <c r="F14" s="45">
        <f t="shared" si="1"/>
        <v>101675635.03999999</v>
      </c>
      <c r="G14" s="45">
        <f t="shared" si="1"/>
        <v>0</v>
      </c>
      <c r="H14" s="45">
        <f t="shared" si="1"/>
        <v>220111055.03999999</v>
      </c>
      <c r="I14" s="45">
        <f t="shared" si="1"/>
        <v>65724899.06000001</v>
      </c>
      <c r="J14" s="45">
        <f t="shared" si="1"/>
        <v>2196.4</v>
      </c>
      <c r="K14" s="45">
        <f t="shared" si="1"/>
        <v>9870084.3299999982</v>
      </c>
      <c r="L14" s="45">
        <f t="shared" si="1"/>
        <v>55852618.330000013</v>
      </c>
      <c r="M14" s="45">
        <f t="shared" si="1"/>
        <v>154386155.97999999</v>
      </c>
    </row>
    <row r="15" spans="1:40" x14ac:dyDescent="0.25">
      <c r="E15" s="4"/>
      <c r="F15" s="4"/>
      <c r="G15" s="4"/>
      <c r="H15" s="4"/>
      <c r="I15" s="4"/>
      <c r="J15" s="4"/>
      <c r="K15" s="4"/>
      <c r="L15" s="4"/>
      <c r="M15" s="4"/>
    </row>
    <row r="16" spans="1:40" x14ac:dyDescent="0.25">
      <c r="A16" s="126" t="s">
        <v>0</v>
      </c>
      <c r="B16" s="126"/>
      <c r="C16" s="126"/>
      <c r="D16" s="127"/>
      <c r="E16" s="7">
        <f>SUM(E11,E14)</f>
        <v>1215839336</v>
      </c>
      <c r="F16" s="7">
        <f>SUM(F11,F14)</f>
        <v>370510238.28000009</v>
      </c>
      <c r="G16" s="7">
        <f>SUM(G11,G14)</f>
        <v>0</v>
      </c>
      <c r="H16" s="7">
        <f t="shared" ref="H16:M16" si="2">SUM(H11,H14)</f>
        <v>1586349574.2800002</v>
      </c>
      <c r="I16" s="7">
        <f t="shared" si="2"/>
        <v>691373417.79999959</v>
      </c>
      <c r="J16" s="7">
        <f t="shared" si="2"/>
        <v>28110449.040000007</v>
      </c>
      <c r="K16" s="7">
        <f t="shared" si="2"/>
        <v>35919436.330000006</v>
      </c>
      <c r="L16" s="7">
        <f t="shared" si="2"/>
        <v>627343532.42999959</v>
      </c>
      <c r="M16" s="7">
        <f t="shared" si="2"/>
        <v>894976156.48000073</v>
      </c>
    </row>
  </sheetData>
  <mergeCells count="12">
    <mergeCell ref="A16:D16"/>
    <mergeCell ref="A2:M2"/>
    <mergeCell ref="A3:M3"/>
    <mergeCell ref="A4:M4"/>
    <mergeCell ref="A5:M5"/>
    <mergeCell ref="A8:B8"/>
    <mergeCell ref="A9:A11"/>
    <mergeCell ref="B9:B10"/>
    <mergeCell ref="B11:D11"/>
    <mergeCell ref="A12:A14"/>
    <mergeCell ref="B12:B13"/>
    <mergeCell ref="B14:D14"/>
  </mergeCells>
  <printOptions horizontalCentered="1"/>
  <pageMargins left="0" right="0" top="0.74803149606299213" bottom="0.74803149606299213" header="0.31496062992125984" footer="0.31496062992125984"/>
  <pageSetup scale="90" orientation="landscape" r:id="rId1"/>
  <ignoredErrors>
    <ignoredError sqref="H11:M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4"/>
  <sheetViews>
    <sheetView showGridLines="0" zoomScaleNormal="100" zoomScaleSheetLayoutView="100" workbookViewId="0">
      <selection activeCell="C14" sqref="C14"/>
    </sheetView>
  </sheetViews>
  <sheetFormatPr baseColWidth="10" defaultRowHeight="15" x14ac:dyDescent="0.25"/>
  <cols>
    <col min="2" max="2" width="30" style="2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14" t="s">
        <v>113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ht="12" customHeight="1" x14ac:dyDescent="0.25">
      <c r="A6" s="29"/>
      <c r="C6" s="28"/>
    </row>
    <row r="7" spans="1:39" x14ac:dyDescent="0.25">
      <c r="H7" s="27"/>
      <c r="I7" s="27"/>
    </row>
    <row r="8" spans="1:39" ht="35.25" customHeight="1" x14ac:dyDescent="0.25">
      <c r="A8" s="50" t="s">
        <v>99</v>
      </c>
      <c r="B8" s="51" t="s">
        <v>50</v>
      </c>
      <c r="C8" s="52" t="s">
        <v>42</v>
      </c>
      <c r="D8" s="52" t="s">
        <v>41</v>
      </c>
      <c r="E8" s="52" t="s">
        <v>40</v>
      </c>
      <c r="F8" s="52" t="s">
        <v>39</v>
      </c>
      <c r="G8" s="52" t="s">
        <v>38</v>
      </c>
      <c r="H8" s="52" t="s">
        <v>38</v>
      </c>
      <c r="I8" s="52" t="s">
        <v>37</v>
      </c>
      <c r="J8" s="52" t="s">
        <v>36</v>
      </c>
      <c r="K8" s="52" t="s">
        <v>35</v>
      </c>
    </row>
    <row r="9" spans="1:39" ht="18" customHeight="1" x14ac:dyDescent="0.3">
      <c r="A9" s="47">
        <v>1</v>
      </c>
      <c r="B9" s="46" t="s">
        <v>112</v>
      </c>
      <c r="C9" s="48">
        <v>1034266327.6700031</v>
      </c>
      <c r="D9" s="48">
        <v>345102182.6400001</v>
      </c>
      <c r="E9" s="48">
        <v>-27692512.680000044</v>
      </c>
      <c r="F9" s="11">
        <f>C9+D9+E9</f>
        <v>1351675997.6300032</v>
      </c>
      <c r="G9" s="11">
        <f>H9+I9+J9</f>
        <v>554104153.55000138</v>
      </c>
      <c r="H9" s="48">
        <v>12556600.790000005</v>
      </c>
      <c r="I9" s="48">
        <v>30376808.050000001</v>
      </c>
      <c r="J9" s="48">
        <v>511170744.71000135</v>
      </c>
      <c r="K9" s="11">
        <f>F9-G9</f>
        <v>797571844.08000183</v>
      </c>
    </row>
    <row r="10" spans="1:39" ht="18" customHeight="1" x14ac:dyDescent="0.3">
      <c r="A10" s="47">
        <v>2</v>
      </c>
      <c r="B10" s="46" t="s">
        <v>111</v>
      </c>
      <c r="C10" s="48">
        <v>181573008.33000001</v>
      </c>
      <c r="D10" s="48">
        <v>25408055.639999993</v>
      </c>
      <c r="E10" s="48">
        <v>27692512.680000011</v>
      </c>
      <c r="F10" s="11">
        <f>C10+D10+E10</f>
        <v>234673576.65000001</v>
      </c>
      <c r="G10" s="11">
        <f>H10+I10+J10</f>
        <v>137269264.25</v>
      </c>
      <c r="H10" s="48">
        <v>15553848.250000004</v>
      </c>
      <c r="I10" s="48">
        <v>5542628.2799999993</v>
      </c>
      <c r="J10" s="48">
        <v>116172787.72000001</v>
      </c>
      <c r="K10" s="39">
        <f>F10-G10</f>
        <v>97404312.400000006</v>
      </c>
    </row>
    <row r="11" spans="1:39" x14ac:dyDescent="0.25">
      <c r="C11" s="24"/>
      <c r="D11" s="4"/>
      <c r="E11" s="4"/>
      <c r="F11" s="4"/>
      <c r="G11" s="4"/>
      <c r="H11" s="4"/>
      <c r="I11" s="4"/>
      <c r="J11" s="4"/>
      <c r="K11" s="24"/>
    </row>
    <row r="12" spans="1:39" ht="18" customHeight="1" x14ac:dyDescent="0.25">
      <c r="A12" s="9"/>
      <c r="B12" s="8" t="s">
        <v>0</v>
      </c>
      <c r="C12" s="7">
        <f>SUM(C9:C11)</f>
        <v>1215839336.0000031</v>
      </c>
      <c r="D12" s="7">
        <f>SUM(D9:D11)</f>
        <v>370510238.28000009</v>
      </c>
      <c r="E12" s="7">
        <v>0</v>
      </c>
      <c r="F12" s="7">
        <f t="shared" ref="F12:K12" si="0">SUM(F9:F10)</f>
        <v>1586349574.2800033</v>
      </c>
      <c r="G12" s="7">
        <f t="shared" si="0"/>
        <v>691373417.80000138</v>
      </c>
      <c r="H12" s="7">
        <f t="shared" si="0"/>
        <v>28110449.040000007</v>
      </c>
      <c r="I12" s="7">
        <f t="shared" si="0"/>
        <v>35919436.329999998</v>
      </c>
      <c r="J12" s="7">
        <f t="shared" si="0"/>
        <v>627343532.43000138</v>
      </c>
      <c r="K12" s="7">
        <f t="shared" si="0"/>
        <v>894976156.48000181</v>
      </c>
    </row>
    <row r="13" spans="1:39" x14ac:dyDescent="0.25">
      <c r="C13" s="6"/>
      <c r="D13" s="3"/>
      <c r="E13" s="3"/>
      <c r="F13" s="3"/>
      <c r="G13" s="3"/>
      <c r="H13" s="3"/>
      <c r="I13" s="3"/>
      <c r="J13" s="3"/>
      <c r="K13" s="6"/>
    </row>
    <row r="14" spans="1:39" x14ac:dyDescent="0.25"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opLeftCell="A48" workbookViewId="0">
      <selection activeCell="F62" sqref="F62"/>
    </sheetView>
  </sheetViews>
  <sheetFormatPr baseColWidth="10" defaultRowHeight="15" x14ac:dyDescent="0.25"/>
  <cols>
    <col min="1" max="1" width="88" customWidth="1"/>
    <col min="2" max="3" width="14.7109375" bestFit="1" customWidth="1"/>
  </cols>
  <sheetData>
    <row r="1" spans="1:3" x14ac:dyDescent="0.25">
      <c r="A1" s="104" t="s">
        <v>132</v>
      </c>
      <c r="B1" s="104"/>
      <c r="C1" s="104"/>
    </row>
    <row r="2" spans="1:3" x14ac:dyDescent="0.25">
      <c r="A2" s="104" t="s">
        <v>133</v>
      </c>
      <c r="B2" s="104"/>
      <c r="C2" s="104"/>
    </row>
    <row r="3" spans="1:3" x14ac:dyDescent="0.25">
      <c r="A3" s="104" t="s">
        <v>134</v>
      </c>
      <c r="B3" s="104"/>
      <c r="C3" s="104"/>
    </row>
    <row r="4" spans="1:3" x14ac:dyDescent="0.25">
      <c r="A4" s="104"/>
      <c r="B4" s="104"/>
      <c r="C4" s="104"/>
    </row>
    <row r="5" spans="1:3" x14ac:dyDescent="0.25">
      <c r="A5" s="104" t="s">
        <v>320</v>
      </c>
      <c r="B5" s="104"/>
      <c r="C5" s="104"/>
    </row>
    <row r="6" spans="1:3" x14ac:dyDescent="0.25">
      <c r="A6" s="104" t="s">
        <v>252</v>
      </c>
      <c r="B6" s="104"/>
      <c r="C6" s="104"/>
    </row>
    <row r="7" spans="1:3" x14ac:dyDescent="0.25">
      <c r="A7" s="104" t="s">
        <v>137</v>
      </c>
      <c r="B7" s="104"/>
      <c r="C7" s="104"/>
    </row>
    <row r="8" spans="1:3" x14ac:dyDescent="0.25">
      <c r="A8" s="97"/>
      <c r="B8" s="100" t="s">
        <v>303</v>
      </c>
      <c r="C8" s="100" t="s">
        <v>375</v>
      </c>
    </row>
    <row r="9" spans="1:3" x14ac:dyDescent="0.25">
      <c r="A9" s="97" t="s">
        <v>321</v>
      </c>
      <c r="B9" s="97"/>
      <c r="C9" s="97"/>
    </row>
    <row r="10" spans="1:3" x14ac:dyDescent="0.25">
      <c r="A10" s="97" t="s">
        <v>322</v>
      </c>
      <c r="B10" s="98">
        <v>102785735.90000001</v>
      </c>
      <c r="C10" s="98">
        <v>135732369.61000001</v>
      </c>
    </row>
    <row r="11" spans="1:3" x14ac:dyDescent="0.25">
      <c r="A11" s="97" t="s">
        <v>323</v>
      </c>
      <c r="B11" s="98">
        <v>33519351.890000001</v>
      </c>
      <c r="C11" s="98">
        <v>41437282.920000002</v>
      </c>
    </row>
    <row r="12" spans="1:3" x14ac:dyDescent="0.25">
      <c r="A12" s="97" t="s">
        <v>324</v>
      </c>
      <c r="B12" s="98">
        <v>0</v>
      </c>
      <c r="C12" s="98">
        <v>0</v>
      </c>
    </row>
    <row r="13" spans="1:3" x14ac:dyDescent="0.25">
      <c r="A13" s="97" t="s">
        <v>325</v>
      </c>
      <c r="B13" s="98">
        <v>13871321.869999999</v>
      </c>
      <c r="C13" s="98">
        <v>11454448.300000001</v>
      </c>
    </row>
    <row r="14" spans="1:3" x14ac:dyDescent="0.25">
      <c r="A14" s="97" t="s">
        <v>326</v>
      </c>
      <c r="B14" s="98">
        <v>2753699.1</v>
      </c>
      <c r="C14" s="98">
        <v>2781175.71</v>
      </c>
    </row>
    <row r="15" spans="1:3" x14ac:dyDescent="0.25">
      <c r="A15" s="97" t="s">
        <v>327</v>
      </c>
      <c r="B15" s="98">
        <v>1492823.91</v>
      </c>
      <c r="C15" s="98">
        <v>1723493.65</v>
      </c>
    </row>
    <row r="16" spans="1:3" x14ac:dyDescent="0.25">
      <c r="A16" s="97" t="s">
        <v>328</v>
      </c>
      <c r="B16" s="98">
        <v>0</v>
      </c>
      <c r="C16" s="98">
        <v>0</v>
      </c>
    </row>
    <row r="17" spans="1:3" x14ac:dyDescent="0.25">
      <c r="A17" s="97" t="s">
        <v>329</v>
      </c>
      <c r="B17" s="98">
        <v>4496662.41</v>
      </c>
      <c r="C17" s="98">
        <v>3352643.44</v>
      </c>
    </row>
    <row r="18" spans="1:3" x14ac:dyDescent="0.25">
      <c r="A18" s="97" t="s">
        <v>208</v>
      </c>
      <c r="B18" s="98">
        <v>46538314</v>
      </c>
      <c r="C18" s="98">
        <v>38920893</v>
      </c>
    </row>
    <row r="19" spans="1:3" x14ac:dyDescent="0.25">
      <c r="A19" s="97" t="s">
        <v>330</v>
      </c>
      <c r="B19" s="98">
        <v>0</v>
      </c>
      <c r="C19" s="98">
        <v>0</v>
      </c>
    </row>
    <row r="20" spans="1:3" x14ac:dyDescent="0.25">
      <c r="A20" s="97" t="s">
        <v>331</v>
      </c>
      <c r="B20" s="98">
        <v>113562.72</v>
      </c>
      <c r="C20" s="98">
        <v>36062432.590000004</v>
      </c>
    </row>
    <row r="21" spans="1:3" x14ac:dyDescent="0.25">
      <c r="A21" s="97" t="s">
        <v>332</v>
      </c>
      <c r="B21" s="98">
        <v>-94682502.200000003</v>
      </c>
      <c r="C21" s="98">
        <v>-82821832.019999996</v>
      </c>
    </row>
    <row r="22" spans="1:3" x14ac:dyDescent="0.25">
      <c r="A22" s="97" t="s">
        <v>333</v>
      </c>
      <c r="B22" s="98">
        <v>-10363902.1</v>
      </c>
      <c r="C22" s="98">
        <v>-7121847.0300000003</v>
      </c>
    </row>
    <row r="23" spans="1:3" x14ac:dyDescent="0.25">
      <c r="A23" s="97" t="s">
        <v>334</v>
      </c>
      <c r="B23" s="98">
        <v>-37769155.539999999</v>
      </c>
      <c r="C23" s="98">
        <v>-38447537.75</v>
      </c>
    </row>
    <row r="24" spans="1:3" x14ac:dyDescent="0.25">
      <c r="A24" s="97" t="s">
        <v>335</v>
      </c>
      <c r="B24" s="98">
        <v>-40676262.549999997</v>
      </c>
      <c r="C24" s="98">
        <v>-32286113.68</v>
      </c>
    </row>
    <row r="25" spans="1:3" x14ac:dyDescent="0.25">
      <c r="A25" s="97" t="s">
        <v>336</v>
      </c>
      <c r="B25" s="98">
        <v>-5873182.0099999998</v>
      </c>
      <c r="C25" s="98">
        <v>-4966333.5599999996</v>
      </c>
    </row>
    <row r="26" spans="1:3" x14ac:dyDescent="0.25">
      <c r="A26" s="97" t="s">
        <v>223</v>
      </c>
      <c r="B26" s="98">
        <v>-3551900.23</v>
      </c>
      <c r="C26" s="98">
        <v>-2600000</v>
      </c>
    </row>
    <row r="27" spans="1:3" x14ac:dyDescent="0.25">
      <c r="A27" s="97" t="s">
        <v>337</v>
      </c>
      <c r="B27" s="98">
        <v>0</v>
      </c>
      <c r="C27" s="98">
        <v>0</v>
      </c>
    </row>
    <row r="28" spans="1:3" x14ac:dyDescent="0.25">
      <c r="A28" s="97" t="s">
        <v>225</v>
      </c>
      <c r="B28" s="98">
        <v>-473000</v>
      </c>
      <c r="C28" s="98">
        <v>-180000</v>
      </c>
    </row>
    <row r="29" spans="1:3" x14ac:dyDescent="0.25">
      <c r="A29" s="97" t="s">
        <v>226</v>
      </c>
      <c r="B29" s="98">
        <v>-912063.48</v>
      </c>
      <c r="C29" s="98">
        <v>-1249766.78</v>
      </c>
    </row>
    <row r="30" spans="1:3" x14ac:dyDescent="0.25">
      <c r="A30" s="97" t="s">
        <v>227</v>
      </c>
      <c r="B30" s="98">
        <v>-936218.3</v>
      </c>
      <c r="C30" s="98">
        <v>-936566.78</v>
      </c>
    </row>
    <row r="31" spans="1:3" x14ac:dyDescent="0.25">
      <c r="A31" s="97" t="s">
        <v>338</v>
      </c>
      <c r="B31" s="98">
        <v>0</v>
      </c>
      <c r="C31" s="98">
        <v>0</v>
      </c>
    </row>
    <row r="32" spans="1:3" x14ac:dyDescent="0.25">
      <c r="A32" s="97" t="s">
        <v>229</v>
      </c>
      <c r="B32" s="98">
        <v>0</v>
      </c>
      <c r="C32" s="98">
        <v>0</v>
      </c>
    </row>
    <row r="33" spans="1:3" x14ac:dyDescent="0.25">
      <c r="A33" s="97" t="s">
        <v>230</v>
      </c>
      <c r="B33" s="98">
        <v>0</v>
      </c>
      <c r="C33" s="98">
        <v>0</v>
      </c>
    </row>
    <row r="34" spans="1:3" x14ac:dyDescent="0.25">
      <c r="A34" s="97" t="s">
        <v>339</v>
      </c>
      <c r="B34" s="98">
        <v>0</v>
      </c>
      <c r="C34" s="98">
        <v>0</v>
      </c>
    </row>
    <row r="35" spans="1:3" x14ac:dyDescent="0.25">
      <c r="A35" s="97" t="s">
        <v>208</v>
      </c>
      <c r="B35" s="98">
        <v>0</v>
      </c>
      <c r="C35" s="98">
        <v>0</v>
      </c>
    </row>
    <row r="36" spans="1:3" x14ac:dyDescent="0.25">
      <c r="A36" s="97" t="s">
        <v>232</v>
      </c>
      <c r="B36" s="98">
        <v>0</v>
      </c>
      <c r="C36" s="98">
        <v>0</v>
      </c>
    </row>
    <row r="37" spans="1:3" x14ac:dyDescent="0.25">
      <c r="A37" s="97" t="s">
        <v>233</v>
      </c>
      <c r="B37" s="98">
        <v>0</v>
      </c>
      <c r="C37" s="98">
        <v>0</v>
      </c>
    </row>
    <row r="38" spans="1:3" x14ac:dyDescent="0.25">
      <c r="A38" s="97" t="s">
        <v>234</v>
      </c>
      <c r="B38" s="98">
        <v>0</v>
      </c>
      <c r="C38" s="98">
        <v>0</v>
      </c>
    </row>
    <row r="39" spans="1:3" x14ac:dyDescent="0.25">
      <c r="A39" s="97" t="s">
        <v>340</v>
      </c>
      <c r="B39" s="98">
        <v>0</v>
      </c>
      <c r="C39" s="98">
        <v>0</v>
      </c>
    </row>
    <row r="40" spans="1:3" x14ac:dyDescent="0.25">
      <c r="A40" s="97" t="s">
        <v>341</v>
      </c>
      <c r="B40" s="98">
        <v>8103233.7000000002</v>
      </c>
      <c r="C40" s="98">
        <v>52910537.590000004</v>
      </c>
    </row>
    <row r="41" spans="1:3" x14ac:dyDescent="0.25">
      <c r="A41" s="97" t="s">
        <v>342</v>
      </c>
      <c r="B41" s="97"/>
      <c r="C41" s="97"/>
    </row>
    <row r="42" spans="1:3" x14ac:dyDescent="0.25">
      <c r="A42" s="97" t="s">
        <v>322</v>
      </c>
      <c r="B42" s="98">
        <v>475613.35</v>
      </c>
      <c r="C42" s="98">
        <v>317346.57</v>
      </c>
    </row>
    <row r="43" spans="1:3" x14ac:dyDescent="0.25">
      <c r="A43" s="97" t="s">
        <v>164</v>
      </c>
      <c r="B43" s="98">
        <v>0</v>
      </c>
      <c r="C43" s="98">
        <v>0</v>
      </c>
    </row>
    <row r="44" spans="1:3" x14ac:dyDescent="0.25">
      <c r="A44" s="97" t="s">
        <v>166</v>
      </c>
      <c r="B44" s="98">
        <v>-1795530.49</v>
      </c>
      <c r="C44" s="98">
        <v>-3829457.73</v>
      </c>
    </row>
    <row r="45" spans="1:3" x14ac:dyDescent="0.25">
      <c r="A45" s="97" t="s">
        <v>343</v>
      </c>
      <c r="B45" s="98">
        <v>2271143.84</v>
      </c>
      <c r="C45" s="98">
        <v>4146804.3</v>
      </c>
    </row>
    <row r="46" spans="1:3" x14ac:dyDescent="0.25">
      <c r="A46" s="97" t="s">
        <v>332</v>
      </c>
      <c r="B46" s="98">
        <v>-25404707.670000002</v>
      </c>
      <c r="C46" s="98">
        <v>-17202332.539999999</v>
      </c>
    </row>
    <row r="47" spans="1:3" x14ac:dyDescent="0.25">
      <c r="A47" s="97" t="s">
        <v>164</v>
      </c>
      <c r="B47" s="98">
        <v>-66776712.920000002</v>
      </c>
      <c r="C47" s="98">
        <v>5674027.8600000003</v>
      </c>
    </row>
    <row r="48" spans="1:3" x14ac:dyDescent="0.25">
      <c r="A48" s="97" t="s">
        <v>166</v>
      </c>
      <c r="B48" s="98">
        <v>0</v>
      </c>
      <c r="C48" s="98">
        <v>0</v>
      </c>
    </row>
    <row r="49" spans="1:3" x14ac:dyDescent="0.25">
      <c r="A49" s="97" t="s">
        <v>344</v>
      </c>
      <c r="B49" s="98">
        <v>41372005.25</v>
      </c>
      <c r="C49" s="98">
        <v>-22876360.399999999</v>
      </c>
    </row>
    <row r="50" spans="1:3" x14ac:dyDescent="0.25">
      <c r="A50" s="97" t="s">
        <v>345</v>
      </c>
      <c r="B50" s="98">
        <v>-24929094.32</v>
      </c>
      <c r="C50" s="98">
        <v>-16884985.969999999</v>
      </c>
    </row>
    <row r="51" spans="1:3" x14ac:dyDescent="0.25">
      <c r="A51" s="97" t="s">
        <v>346</v>
      </c>
      <c r="B51" s="97"/>
      <c r="C51" s="97"/>
    </row>
    <row r="52" spans="1:3" x14ac:dyDescent="0.25">
      <c r="A52" s="97" t="s">
        <v>322</v>
      </c>
      <c r="B52" s="98">
        <v>0</v>
      </c>
      <c r="C52" s="98">
        <v>0</v>
      </c>
    </row>
    <row r="53" spans="1:3" x14ac:dyDescent="0.25">
      <c r="A53" s="97" t="s">
        <v>347</v>
      </c>
      <c r="B53" s="98">
        <v>0</v>
      </c>
      <c r="C53" s="98">
        <v>0</v>
      </c>
    </row>
    <row r="54" spans="1:3" x14ac:dyDescent="0.25">
      <c r="A54" s="97" t="s">
        <v>348</v>
      </c>
      <c r="B54" s="98">
        <v>0</v>
      </c>
      <c r="C54" s="98">
        <v>0</v>
      </c>
    </row>
    <row r="55" spans="1:3" x14ac:dyDescent="0.25">
      <c r="A55" s="97" t="s">
        <v>349</v>
      </c>
      <c r="B55" s="98">
        <v>0</v>
      </c>
      <c r="C55" s="98">
        <v>0</v>
      </c>
    </row>
    <row r="56" spans="1:3" x14ac:dyDescent="0.25">
      <c r="A56" s="97" t="s">
        <v>350</v>
      </c>
      <c r="B56" s="98">
        <v>0</v>
      </c>
      <c r="C56" s="98">
        <v>0</v>
      </c>
    </row>
    <row r="57" spans="1:3" x14ac:dyDescent="0.25">
      <c r="A57" s="97" t="s">
        <v>332</v>
      </c>
      <c r="B57" s="98">
        <v>5053479.26</v>
      </c>
      <c r="C57" s="98">
        <v>-1331369.3400000001</v>
      </c>
    </row>
    <row r="58" spans="1:3" x14ac:dyDescent="0.25">
      <c r="A58" s="97" t="s">
        <v>351</v>
      </c>
      <c r="B58" s="98">
        <v>0</v>
      </c>
      <c r="C58" s="98">
        <v>0</v>
      </c>
    </row>
    <row r="59" spans="1:3" x14ac:dyDescent="0.25">
      <c r="A59" s="97" t="s">
        <v>348</v>
      </c>
      <c r="B59" s="98">
        <v>0</v>
      </c>
      <c r="C59" s="98">
        <v>0</v>
      </c>
    </row>
    <row r="60" spans="1:3" x14ac:dyDescent="0.25">
      <c r="A60" s="97" t="s">
        <v>349</v>
      </c>
      <c r="B60" s="98">
        <v>0</v>
      </c>
      <c r="C60" s="98">
        <v>0</v>
      </c>
    </row>
    <row r="61" spans="1:3" x14ac:dyDescent="0.25">
      <c r="A61" s="97" t="s">
        <v>352</v>
      </c>
      <c r="B61" s="98">
        <v>5053479.26</v>
      </c>
      <c r="C61" s="98">
        <v>-1331369.3400000001</v>
      </c>
    </row>
    <row r="62" spans="1:3" x14ac:dyDescent="0.25">
      <c r="A62" s="97" t="s">
        <v>353</v>
      </c>
      <c r="B62" s="98">
        <v>-5053479.26</v>
      </c>
      <c r="C62" s="98">
        <v>1331369.3400000001</v>
      </c>
    </row>
    <row r="63" spans="1:3" x14ac:dyDescent="0.25">
      <c r="A63" s="97" t="s">
        <v>354</v>
      </c>
      <c r="B63" s="98">
        <v>-11772381.359999999</v>
      </c>
      <c r="C63" s="98">
        <v>34694182.280000001</v>
      </c>
    </row>
    <row r="64" spans="1:3" x14ac:dyDescent="0.25">
      <c r="A64" s="97" t="s">
        <v>355</v>
      </c>
      <c r="B64" s="98">
        <v>546385098.13</v>
      </c>
      <c r="C64" s="98">
        <v>511690915.85000002</v>
      </c>
    </row>
    <row r="65" spans="1:3" x14ac:dyDescent="0.25">
      <c r="A65" s="97" t="s">
        <v>356</v>
      </c>
      <c r="B65" s="98">
        <v>534612716.76999998</v>
      </c>
      <c r="C65" s="98">
        <v>546385098.13</v>
      </c>
    </row>
    <row r="66" spans="1:3" x14ac:dyDescent="0.25">
      <c r="A66" t="s">
        <v>195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view="pageBreakPreview" zoomScale="60" zoomScaleNormal="100" workbookViewId="0">
      <selection activeCell="A16" sqref="A16"/>
    </sheetView>
  </sheetViews>
  <sheetFormatPr baseColWidth="10" defaultRowHeight="12.75" x14ac:dyDescent="0.25"/>
  <cols>
    <col min="1" max="1" width="74.42578125" style="55" customWidth="1"/>
    <col min="2" max="2" width="25.85546875" style="55" customWidth="1"/>
    <col min="3" max="4" width="26.140625" style="55" customWidth="1"/>
    <col min="5" max="5" width="11.42578125" style="55" bestFit="1" customWidth="1"/>
    <col min="6" max="6" width="12.85546875" style="55" bestFit="1" customWidth="1"/>
    <col min="7" max="16384" width="11.42578125" style="55"/>
  </cols>
  <sheetData>
    <row r="2" spans="1:5" ht="18.75" customHeight="1" x14ac:dyDescent="0.25">
      <c r="A2" s="106" t="s">
        <v>133</v>
      </c>
      <c r="B2" s="106"/>
      <c r="C2" s="106"/>
      <c r="D2" s="106"/>
    </row>
    <row r="3" spans="1:5" ht="17.25" customHeight="1" x14ac:dyDescent="0.25">
      <c r="A3" s="106" t="s">
        <v>134</v>
      </c>
      <c r="B3" s="106"/>
      <c r="C3" s="106"/>
      <c r="D3" s="106"/>
    </row>
    <row r="4" spans="1:5" ht="17.25" customHeight="1" x14ac:dyDescent="0.25">
      <c r="A4" s="106" t="s">
        <v>301</v>
      </c>
      <c r="B4" s="106"/>
      <c r="C4" s="106"/>
      <c r="D4" s="106"/>
    </row>
    <row r="5" spans="1:5" ht="15" x14ac:dyDescent="0.25">
      <c r="A5" s="106" t="s">
        <v>252</v>
      </c>
      <c r="B5" s="106"/>
      <c r="C5" s="106"/>
      <c r="D5" s="106"/>
    </row>
    <row r="6" spans="1:5" ht="7.5" customHeight="1" x14ac:dyDescent="0.25"/>
    <row r="7" spans="1:5" x14ac:dyDescent="0.25">
      <c r="A7" s="107" t="s">
        <v>137</v>
      </c>
      <c r="B7" s="107"/>
      <c r="C7" s="107"/>
      <c r="D7" s="107"/>
    </row>
    <row r="8" spans="1:5" ht="12.75" customHeight="1" x14ac:dyDescent="0.25"/>
    <row r="9" spans="1:5" ht="6" customHeight="1" x14ac:dyDescent="0.25">
      <c r="A9" s="56"/>
      <c r="B9" s="56"/>
      <c r="C9" s="56"/>
      <c r="D9" s="56"/>
    </row>
    <row r="10" spans="1:5" ht="5.25" customHeight="1" x14ac:dyDescent="0.25"/>
    <row r="11" spans="1:5" ht="18" customHeight="1" x14ac:dyDescent="0.25">
      <c r="A11" s="108" t="s">
        <v>302</v>
      </c>
      <c r="B11" s="105"/>
      <c r="C11" s="105"/>
      <c r="D11" s="105"/>
    </row>
    <row r="12" spans="1:5" ht="12.95" customHeight="1" x14ac:dyDescent="0.25">
      <c r="A12" s="57"/>
      <c r="B12" s="58" t="s">
        <v>303</v>
      </c>
      <c r="C12" s="59"/>
      <c r="D12" s="58" t="str">
        <f>+B12</f>
        <v>JUNIO</v>
      </c>
    </row>
    <row r="14" spans="1:5" ht="14.25" x14ac:dyDescent="0.25">
      <c r="A14" s="60" t="s">
        <v>304</v>
      </c>
      <c r="B14" s="61">
        <f>B15+B25</f>
        <v>14668611.42</v>
      </c>
      <c r="C14" s="62"/>
      <c r="D14" s="61">
        <f>D15+D25</f>
        <v>72446206.120000005</v>
      </c>
      <c r="E14" s="63"/>
    </row>
    <row r="15" spans="1:5" ht="12.75" customHeight="1" x14ac:dyDescent="0.25">
      <c r="A15" s="64" t="s">
        <v>305</v>
      </c>
      <c r="B15" s="61">
        <f>SUM(B16:B22)</f>
        <v>11772381.359999999</v>
      </c>
      <c r="C15" s="65"/>
      <c r="D15" s="61">
        <f>SUM(D16:D22)</f>
        <v>1061041.03</v>
      </c>
    </row>
    <row r="16" spans="1:5" x14ac:dyDescent="0.25">
      <c r="A16" s="66" t="s">
        <v>142</v>
      </c>
      <c r="B16" s="61">
        <f>-'[3]BALANZA JUNIO'!D3</f>
        <v>11772381.359999999</v>
      </c>
      <c r="C16" s="65"/>
      <c r="D16" s="61">
        <v>0</v>
      </c>
    </row>
    <row r="17" spans="1:5" x14ac:dyDescent="0.25">
      <c r="A17" s="66" t="s">
        <v>144</v>
      </c>
      <c r="B17" s="61">
        <v>0</v>
      </c>
      <c r="C17" s="67"/>
      <c r="D17" s="68">
        <f>+'[3]BALANZA JUNIO'!D8</f>
        <v>435954.81</v>
      </c>
    </row>
    <row r="18" spans="1:5" x14ac:dyDescent="0.25">
      <c r="A18" s="66" t="s">
        <v>146</v>
      </c>
      <c r="B18" s="61">
        <v>0</v>
      </c>
      <c r="C18" s="67"/>
      <c r="D18" s="68">
        <f>+'[3]BALANZA JUNIO'!D13</f>
        <v>625086.22</v>
      </c>
    </row>
    <row r="19" spans="1:5" x14ac:dyDescent="0.25">
      <c r="A19" s="66" t="s">
        <v>148</v>
      </c>
      <c r="B19" s="61">
        <v>0</v>
      </c>
      <c r="C19" s="65"/>
      <c r="D19" s="68">
        <v>0</v>
      </c>
    </row>
    <row r="20" spans="1:5" x14ac:dyDescent="0.25">
      <c r="A20" s="66" t="s">
        <v>150</v>
      </c>
      <c r="B20" s="61">
        <v>0</v>
      </c>
      <c r="C20" s="65"/>
      <c r="D20" s="68">
        <v>0</v>
      </c>
    </row>
    <row r="21" spans="1:5" x14ac:dyDescent="0.25">
      <c r="A21" s="66" t="s">
        <v>152</v>
      </c>
      <c r="B21" s="61">
        <v>0</v>
      </c>
      <c r="C21" s="65"/>
      <c r="D21" s="68">
        <v>0</v>
      </c>
    </row>
    <row r="22" spans="1:5" x14ac:dyDescent="0.25">
      <c r="A22" s="66" t="s">
        <v>154</v>
      </c>
      <c r="B22" s="61">
        <v>0</v>
      </c>
      <c r="C22" s="65"/>
      <c r="D22" s="68">
        <v>0</v>
      </c>
    </row>
    <row r="23" spans="1:5" x14ac:dyDescent="0.25">
      <c r="A23" s="69"/>
      <c r="B23" s="61"/>
      <c r="C23" s="65"/>
      <c r="D23" s="68"/>
    </row>
    <row r="24" spans="1:5" x14ac:dyDescent="0.25">
      <c r="A24" s="69"/>
      <c r="B24" s="61"/>
      <c r="C24" s="65"/>
      <c r="D24" s="68"/>
    </row>
    <row r="25" spans="1:5" ht="12.75" customHeight="1" x14ac:dyDescent="0.25">
      <c r="A25" s="60" t="s">
        <v>306</v>
      </c>
      <c r="B25" s="61">
        <f>SUM(B26:B34)</f>
        <v>2896230.06</v>
      </c>
      <c r="C25" s="70"/>
      <c r="D25" s="71">
        <f>SUM(D26:D34)</f>
        <v>71385165.090000004</v>
      </c>
      <c r="E25" s="63"/>
    </row>
    <row r="26" spans="1:5" x14ac:dyDescent="0.25">
      <c r="A26" s="66" t="s">
        <v>160</v>
      </c>
      <c r="B26" s="61">
        <v>0</v>
      </c>
      <c r="C26" s="67"/>
      <c r="D26" s="68">
        <v>0</v>
      </c>
    </row>
    <row r="27" spans="1:5" x14ac:dyDescent="0.25">
      <c r="A27" s="66" t="s">
        <v>162</v>
      </c>
      <c r="B27" s="61">
        <v>0</v>
      </c>
      <c r="C27" s="65"/>
      <c r="D27" s="68">
        <v>0</v>
      </c>
    </row>
    <row r="28" spans="1:5" x14ac:dyDescent="0.25">
      <c r="A28" s="66" t="s">
        <v>164</v>
      </c>
      <c r="B28" s="61">
        <v>0</v>
      </c>
      <c r="C28" s="65"/>
      <c r="D28" s="68">
        <f>+'[3]BALANZA JUNIO'!D21</f>
        <v>66776712.920000002</v>
      </c>
    </row>
    <row r="29" spans="1:5" x14ac:dyDescent="0.25">
      <c r="A29" s="66" t="s">
        <v>166</v>
      </c>
      <c r="B29" s="61">
        <v>0</v>
      </c>
      <c r="C29" s="65"/>
      <c r="D29" s="68">
        <f>+'[3]BALANZA JUNIO'!D25</f>
        <v>1795530.49</v>
      </c>
    </row>
    <row r="30" spans="1:5" x14ac:dyDescent="0.25">
      <c r="A30" s="66" t="s">
        <v>3</v>
      </c>
      <c r="B30" s="61">
        <v>0</v>
      </c>
      <c r="C30" s="72"/>
      <c r="D30" s="68">
        <f>+'[3]BALANZA JUNIO'!D33</f>
        <v>2812921.68</v>
      </c>
    </row>
    <row r="31" spans="1:5" x14ac:dyDescent="0.25">
      <c r="A31" s="66" t="s">
        <v>169</v>
      </c>
      <c r="B31" s="61">
        <f>-'[3]BALANZA JUNIO'!D38</f>
        <v>2896230.06</v>
      </c>
      <c r="C31" s="67"/>
      <c r="D31" s="68">
        <v>0</v>
      </c>
    </row>
    <row r="32" spans="1:5" x14ac:dyDescent="0.25">
      <c r="A32" s="66" t="s">
        <v>171</v>
      </c>
      <c r="B32" s="61">
        <v>0</v>
      </c>
      <c r="C32" s="65"/>
      <c r="D32" s="68">
        <v>0</v>
      </c>
    </row>
    <row r="33" spans="1:6" x14ac:dyDescent="0.25">
      <c r="A33" s="66" t="s">
        <v>276</v>
      </c>
      <c r="B33" s="61">
        <v>0</v>
      </c>
      <c r="C33" s="65"/>
      <c r="D33" s="68">
        <v>0</v>
      </c>
    </row>
    <row r="34" spans="1:6" x14ac:dyDescent="0.25">
      <c r="A34" s="66" t="s">
        <v>278</v>
      </c>
      <c r="B34" s="61">
        <v>0</v>
      </c>
      <c r="C34" s="65"/>
      <c r="D34" s="68">
        <v>0</v>
      </c>
    </row>
    <row r="35" spans="1:6" x14ac:dyDescent="0.25">
      <c r="A35" s="69"/>
      <c r="B35" s="61"/>
      <c r="C35" s="65"/>
      <c r="D35" s="68"/>
    </row>
    <row r="36" spans="1:6" x14ac:dyDescent="0.25">
      <c r="A36" s="69"/>
      <c r="B36" s="61"/>
      <c r="C36" s="65"/>
      <c r="D36" s="68"/>
    </row>
    <row r="37" spans="1:6" ht="12.75" customHeight="1" x14ac:dyDescent="0.25">
      <c r="A37" s="60" t="s">
        <v>307</v>
      </c>
      <c r="B37" s="73">
        <f>B38+B68</f>
        <v>8270558.7000000002</v>
      </c>
      <c r="C37" s="70"/>
      <c r="D37" s="73">
        <f>D38+D68</f>
        <v>2767994.06</v>
      </c>
      <c r="E37" s="63"/>
      <c r="F37" s="74"/>
    </row>
    <row r="38" spans="1:6" ht="14.25" x14ac:dyDescent="0.25">
      <c r="A38" s="60" t="s">
        <v>308</v>
      </c>
      <c r="B38" s="73">
        <f>SUM(B39:B46)</f>
        <v>8270558.7000000002</v>
      </c>
      <c r="C38" s="67"/>
      <c r="D38" s="73">
        <f>SUM(D39:D46)</f>
        <v>2116479.06</v>
      </c>
      <c r="E38" s="63"/>
    </row>
    <row r="39" spans="1:6" x14ac:dyDescent="0.25">
      <c r="A39" s="66" t="s">
        <v>143</v>
      </c>
      <c r="B39" s="61">
        <f>+'[3]BALANZA JUNIO'!D43</f>
        <v>8154576.7199999997</v>
      </c>
      <c r="C39" s="67"/>
      <c r="D39" s="68">
        <v>0</v>
      </c>
    </row>
    <row r="40" spans="1:6" x14ac:dyDescent="0.25">
      <c r="A40" s="66" t="s">
        <v>145</v>
      </c>
      <c r="B40" s="61">
        <v>0</v>
      </c>
      <c r="C40" s="65"/>
      <c r="D40" s="68">
        <v>0</v>
      </c>
    </row>
    <row r="41" spans="1:6" x14ac:dyDescent="0.25">
      <c r="A41" s="66" t="s">
        <v>147</v>
      </c>
      <c r="B41" s="61">
        <v>0</v>
      </c>
      <c r="C41" s="72"/>
      <c r="D41" s="68">
        <v>0</v>
      </c>
    </row>
    <row r="42" spans="1:6" x14ac:dyDescent="0.25">
      <c r="A42" s="66" t="s">
        <v>149</v>
      </c>
      <c r="B42" s="61">
        <v>0</v>
      </c>
      <c r="C42" s="65"/>
      <c r="D42" s="68">
        <v>0</v>
      </c>
    </row>
    <row r="43" spans="1:6" x14ac:dyDescent="0.25">
      <c r="A43" s="66" t="s">
        <v>151</v>
      </c>
      <c r="B43" s="61">
        <v>0</v>
      </c>
      <c r="C43" s="65"/>
      <c r="D43" s="68">
        <v>0</v>
      </c>
    </row>
    <row r="44" spans="1:6" x14ac:dyDescent="0.25">
      <c r="A44" s="66" t="s">
        <v>153</v>
      </c>
      <c r="B44" s="61">
        <v>0</v>
      </c>
      <c r="C44" s="65"/>
      <c r="D44" s="68">
        <v>0</v>
      </c>
    </row>
    <row r="45" spans="1:6" x14ac:dyDescent="0.25">
      <c r="A45" s="66" t="s">
        <v>155</v>
      </c>
      <c r="B45" s="61">
        <v>0</v>
      </c>
      <c r="C45" s="67"/>
      <c r="D45" s="61">
        <f>-'[3]BALANZA JUNIO'!D54</f>
        <v>2116479.06</v>
      </c>
    </row>
    <row r="46" spans="1:6" x14ac:dyDescent="0.25">
      <c r="A46" s="66" t="s">
        <v>157</v>
      </c>
      <c r="B46" s="61">
        <f>+'[3]BALANZA JUNIO'!D57</f>
        <v>115981.98</v>
      </c>
      <c r="C46" s="72"/>
      <c r="D46" s="68">
        <v>0</v>
      </c>
    </row>
    <row r="49" spans="1:4" ht="6" customHeight="1" x14ac:dyDescent="0.25">
      <c r="A49" s="56"/>
      <c r="B49" s="56"/>
      <c r="C49" s="56"/>
      <c r="D49" s="56"/>
    </row>
    <row r="50" spans="1:4" ht="4.5" customHeight="1" x14ac:dyDescent="0.25"/>
    <row r="51" spans="1:4" x14ac:dyDescent="0.25">
      <c r="A51" s="75" t="s">
        <v>195</v>
      </c>
      <c r="D51" s="76" t="s">
        <v>309</v>
      </c>
    </row>
    <row r="56" spans="1:4" ht="15" x14ac:dyDescent="0.25">
      <c r="A56" s="106" t="s">
        <v>133</v>
      </c>
      <c r="B56" s="106"/>
      <c r="C56" s="106"/>
      <c r="D56" s="106"/>
    </row>
    <row r="57" spans="1:4" ht="15" x14ac:dyDescent="0.25">
      <c r="A57" s="106" t="s">
        <v>134</v>
      </c>
      <c r="B57" s="106"/>
      <c r="C57" s="106"/>
      <c r="D57" s="106"/>
    </row>
    <row r="58" spans="1:4" ht="15" x14ac:dyDescent="0.25">
      <c r="A58" s="106" t="s">
        <v>301</v>
      </c>
      <c r="B58" s="106"/>
      <c r="C58" s="106"/>
      <c r="D58" s="106"/>
    </row>
    <row r="59" spans="1:4" ht="15" x14ac:dyDescent="0.25">
      <c r="A59" s="106" t="str">
        <f>+A5</f>
        <v>DEL 01 AL 30 DE JUNIO DE 2019</v>
      </c>
      <c r="B59" s="106"/>
      <c r="C59" s="106"/>
      <c r="D59" s="106"/>
    </row>
    <row r="61" spans="1:4" x14ac:dyDescent="0.25">
      <c r="A61" s="107" t="s">
        <v>137</v>
      </c>
      <c r="B61" s="107"/>
      <c r="C61" s="107"/>
      <c r="D61" s="107"/>
    </row>
    <row r="63" spans="1:4" x14ac:dyDescent="0.25">
      <c r="A63" s="56"/>
      <c r="B63" s="56"/>
      <c r="C63" s="56"/>
      <c r="D63" s="56"/>
    </row>
    <row r="65" spans="1:5" x14ac:dyDescent="0.25">
      <c r="A65" s="105" t="s">
        <v>310</v>
      </c>
      <c r="B65" s="105"/>
      <c r="C65" s="105"/>
      <c r="D65" s="105"/>
    </row>
    <row r="66" spans="1:5" x14ac:dyDescent="0.25">
      <c r="A66" s="57"/>
      <c r="B66" s="58" t="str">
        <f>+B12</f>
        <v>JUNIO</v>
      </c>
      <c r="C66" s="59"/>
      <c r="D66" s="58" t="str">
        <f>+D12</f>
        <v>JUNIO</v>
      </c>
    </row>
    <row r="68" spans="1:5" ht="14.25" x14ac:dyDescent="0.25">
      <c r="A68" s="60" t="s">
        <v>161</v>
      </c>
      <c r="B68" s="77">
        <f>SUM(B69:B74)</f>
        <v>0</v>
      </c>
      <c r="C68" s="78"/>
      <c r="D68" s="77">
        <f>SUM(D69:D74)</f>
        <v>651515</v>
      </c>
    </row>
    <row r="69" spans="1:5" x14ac:dyDescent="0.25">
      <c r="A69" s="66" t="s">
        <v>163</v>
      </c>
      <c r="B69" s="79">
        <v>0</v>
      </c>
      <c r="C69" s="80"/>
      <c r="D69" s="81">
        <v>0</v>
      </c>
    </row>
    <row r="70" spans="1:5" x14ac:dyDescent="0.25">
      <c r="A70" s="66" t="s">
        <v>165</v>
      </c>
      <c r="B70" s="79">
        <v>0</v>
      </c>
      <c r="C70" s="82"/>
      <c r="D70" s="81">
        <v>0</v>
      </c>
    </row>
    <row r="71" spans="1:5" x14ac:dyDescent="0.25">
      <c r="A71" s="66" t="s">
        <v>167</v>
      </c>
      <c r="B71" s="79">
        <v>0</v>
      </c>
      <c r="C71" s="82"/>
      <c r="D71" s="81">
        <v>651515</v>
      </c>
    </row>
    <row r="72" spans="1:5" x14ac:dyDescent="0.25">
      <c r="A72" s="66" t="s">
        <v>168</v>
      </c>
      <c r="B72" s="83">
        <v>0</v>
      </c>
      <c r="C72" s="84"/>
      <c r="D72" s="85">
        <v>0</v>
      </c>
    </row>
    <row r="73" spans="1:5" x14ac:dyDescent="0.25">
      <c r="A73" s="66" t="s">
        <v>311</v>
      </c>
      <c r="B73" s="83">
        <v>0</v>
      </c>
      <c r="C73" s="84"/>
      <c r="D73" s="85">
        <v>0</v>
      </c>
    </row>
    <row r="74" spans="1:5" x14ac:dyDescent="0.25">
      <c r="A74" s="66" t="s">
        <v>172</v>
      </c>
      <c r="B74" s="83">
        <v>0</v>
      </c>
      <c r="C74" s="84"/>
      <c r="D74" s="81">
        <v>0</v>
      </c>
    </row>
    <row r="75" spans="1:5" x14ac:dyDescent="0.25">
      <c r="A75" s="69"/>
      <c r="B75" s="83"/>
      <c r="C75" s="84"/>
      <c r="D75" s="85"/>
    </row>
    <row r="76" spans="1:5" x14ac:dyDescent="0.25">
      <c r="A76" s="69"/>
      <c r="B76" s="83"/>
      <c r="C76" s="84"/>
      <c r="D76" s="85"/>
    </row>
    <row r="77" spans="1:5" ht="14.25" x14ac:dyDescent="0.25">
      <c r="A77" s="60" t="s">
        <v>312</v>
      </c>
      <c r="B77" s="79">
        <f>B78+B84</f>
        <v>5439762.9699999997</v>
      </c>
      <c r="C77" s="86"/>
      <c r="D77" s="87">
        <f>D78+D84</f>
        <v>277175201.00999999</v>
      </c>
      <c r="E77" s="63"/>
    </row>
    <row r="78" spans="1:5" x14ac:dyDescent="0.25">
      <c r="A78" s="66" t="s">
        <v>180</v>
      </c>
      <c r="B78" s="81">
        <f>SUM(B79:B81)</f>
        <v>0</v>
      </c>
      <c r="C78" s="82"/>
      <c r="D78" s="81">
        <f>SUM(D79:D81)</f>
        <v>0</v>
      </c>
    </row>
    <row r="79" spans="1:5" x14ac:dyDescent="0.25">
      <c r="A79" s="66" t="s">
        <v>181</v>
      </c>
      <c r="B79" s="83">
        <v>0</v>
      </c>
      <c r="C79" s="84"/>
      <c r="D79" s="85">
        <v>0</v>
      </c>
    </row>
    <row r="80" spans="1:5" x14ac:dyDescent="0.25">
      <c r="A80" s="66" t="s">
        <v>182</v>
      </c>
      <c r="B80" s="79">
        <v>0</v>
      </c>
      <c r="C80" s="80"/>
      <c r="D80" s="81">
        <v>0</v>
      </c>
    </row>
    <row r="81" spans="1:6" x14ac:dyDescent="0.25">
      <c r="A81" s="66" t="s">
        <v>313</v>
      </c>
      <c r="B81" s="79">
        <v>0</v>
      </c>
      <c r="C81" s="80"/>
      <c r="D81" s="81">
        <v>0</v>
      </c>
    </row>
    <row r="82" spans="1:6" x14ac:dyDescent="0.25">
      <c r="A82" s="66"/>
      <c r="B82" s="79"/>
      <c r="C82" s="88"/>
      <c r="D82" s="81"/>
    </row>
    <row r="83" spans="1:6" x14ac:dyDescent="0.25">
      <c r="A83" s="66"/>
      <c r="B83" s="79"/>
      <c r="C83" s="82"/>
      <c r="D83" s="81"/>
    </row>
    <row r="84" spans="1:6" ht="14.25" x14ac:dyDescent="0.25">
      <c r="A84" s="60" t="s">
        <v>184</v>
      </c>
      <c r="B84" s="79">
        <f>SUM(B85:B89)</f>
        <v>5439762.9699999997</v>
      </c>
      <c r="C84" s="84"/>
      <c r="D84" s="79">
        <f>SUM(D85:D89)</f>
        <v>277175201.00999999</v>
      </c>
    </row>
    <row r="85" spans="1:6" ht="15" x14ac:dyDescent="0.25">
      <c r="A85" s="60" t="s">
        <v>314</v>
      </c>
      <c r="B85" s="79">
        <v>0</v>
      </c>
      <c r="C85" s="84"/>
      <c r="D85" s="79">
        <v>277175201.00999999</v>
      </c>
      <c r="F85" s="89"/>
    </row>
    <row r="86" spans="1:6" ht="15" x14ac:dyDescent="0.25">
      <c r="A86" s="66" t="s">
        <v>315</v>
      </c>
      <c r="B86" s="79">
        <f>+'[3]BALANZA JUNIO'!D69</f>
        <v>5439762.9699999997</v>
      </c>
      <c r="C86" s="84"/>
      <c r="D86" s="81">
        <v>0</v>
      </c>
      <c r="E86" s="90"/>
      <c r="F86" s="89"/>
    </row>
    <row r="87" spans="1:6" ht="15" x14ac:dyDescent="0.25">
      <c r="A87" s="66" t="s">
        <v>187</v>
      </c>
      <c r="B87" s="83">
        <v>0</v>
      </c>
      <c r="C87" s="84"/>
      <c r="D87" s="85">
        <v>0</v>
      </c>
      <c r="F87" s="89"/>
    </row>
    <row r="88" spans="1:6" x14ac:dyDescent="0.25">
      <c r="A88" s="66" t="s">
        <v>188</v>
      </c>
      <c r="B88" s="83">
        <v>0</v>
      </c>
      <c r="C88" s="84"/>
      <c r="D88" s="85">
        <v>0</v>
      </c>
      <c r="F88" s="74"/>
    </row>
    <row r="89" spans="1:6" x14ac:dyDescent="0.25">
      <c r="A89" s="66" t="s">
        <v>189</v>
      </c>
      <c r="B89" s="83">
        <v>0</v>
      </c>
      <c r="C89" s="86"/>
      <c r="D89" s="87">
        <v>0</v>
      </c>
    </row>
    <row r="90" spans="1:6" ht="14.25" x14ac:dyDescent="0.25">
      <c r="A90" s="60"/>
      <c r="B90" s="91"/>
      <c r="C90" s="82"/>
      <c r="D90" s="81"/>
    </row>
    <row r="91" spans="1:6" x14ac:dyDescent="0.25">
      <c r="A91" s="66"/>
      <c r="B91" s="79"/>
      <c r="C91" s="82"/>
      <c r="D91" s="81"/>
    </row>
    <row r="92" spans="1:6" ht="14.25" x14ac:dyDescent="0.25">
      <c r="A92" s="60" t="s">
        <v>316</v>
      </c>
      <c r="B92" s="83">
        <v>0</v>
      </c>
      <c r="C92" s="84"/>
      <c r="D92" s="85">
        <v>0</v>
      </c>
    </row>
    <row r="93" spans="1:6" ht="14.25" x14ac:dyDescent="0.25">
      <c r="A93" s="60" t="s">
        <v>317</v>
      </c>
      <c r="B93" s="79">
        <v>0</v>
      </c>
      <c r="C93" s="88"/>
      <c r="D93" s="85">
        <v>0</v>
      </c>
    </row>
    <row r="94" spans="1:6" x14ac:dyDescent="0.25">
      <c r="A94" s="66" t="s">
        <v>191</v>
      </c>
      <c r="B94" s="83">
        <v>0</v>
      </c>
      <c r="C94" s="84"/>
      <c r="D94" s="85">
        <v>0</v>
      </c>
    </row>
    <row r="95" spans="1:6" x14ac:dyDescent="0.25">
      <c r="A95" s="66" t="s">
        <v>318</v>
      </c>
      <c r="B95" s="83">
        <v>0</v>
      </c>
      <c r="C95" s="84"/>
      <c r="D95" s="85">
        <v>0</v>
      </c>
    </row>
    <row r="96" spans="1:6" x14ac:dyDescent="0.25">
      <c r="A96" s="66"/>
      <c r="B96" s="92"/>
      <c r="C96" s="93"/>
      <c r="D96" s="94"/>
    </row>
    <row r="98" spans="1:4" x14ac:dyDescent="0.25">
      <c r="A98" s="56"/>
      <c r="B98" s="56"/>
      <c r="C98" s="56"/>
      <c r="D98" s="56"/>
    </row>
    <row r="99" spans="1:4" x14ac:dyDescent="0.25">
      <c r="A99" s="75" t="s">
        <v>195</v>
      </c>
      <c r="D99" s="76" t="s">
        <v>319</v>
      </c>
    </row>
    <row r="101" spans="1:4" x14ac:dyDescent="0.25">
      <c r="A101" s="95"/>
      <c r="B101" s="95"/>
      <c r="C101" s="95"/>
    </row>
    <row r="105" spans="1:4" x14ac:dyDescent="0.25">
      <c r="B105" s="63"/>
      <c r="D105" s="63"/>
    </row>
    <row r="106" spans="1:4" x14ac:dyDescent="0.25">
      <c r="D106" s="63"/>
    </row>
  </sheetData>
  <mergeCells count="12">
    <mergeCell ref="A65:D65"/>
    <mergeCell ref="A2:D2"/>
    <mergeCell ref="A3:D3"/>
    <mergeCell ref="A4:D4"/>
    <mergeCell ref="A5:D5"/>
    <mergeCell ref="A7:D7"/>
    <mergeCell ref="A11:D11"/>
    <mergeCell ref="A56:D56"/>
    <mergeCell ref="A57:D57"/>
    <mergeCell ref="A58:D58"/>
    <mergeCell ref="A59:D59"/>
    <mergeCell ref="A61:D6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6" workbookViewId="0">
      <selection activeCell="A8" sqref="A8:XFD8"/>
    </sheetView>
  </sheetViews>
  <sheetFormatPr baseColWidth="10" defaultRowHeight="15" x14ac:dyDescent="0.25"/>
  <cols>
    <col min="1" max="1" width="40.7109375" customWidth="1"/>
    <col min="2" max="2" width="27" bestFit="1" customWidth="1"/>
    <col min="3" max="3" width="33" bestFit="1" customWidth="1"/>
    <col min="4" max="4" width="26" bestFit="1" customWidth="1"/>
    <col min="5" max="5" width="24.7109375" bestFit="1" customWidth="1"/>
  </cols>
  <sheetData>
    <row r="1" spans="1:5" x14ac:dyDescent="0.25">
      <c r="A1" s="104" t="s">
        <v>132</v>
      </c>
      <c r="B1" s="104"/>
      <c r="C1" s="104"/>
      <c r="D1" s="104"/>
      <c r="E1" s="104"/>
    </row>
    <row r="2" spans="1:5" x14ac:dyDescent="0.25">
      <c r="A2" s="104" t="s">
        <v>133</v>
      </c>
      <c r="B2" s="104"/>
      <c r="C2" s="104"/>
      <c r="D2" s="104"/>
      <c r="E2" s="104"/>
    </row>
    <row r="3" spans="1:5" x14ac:dyDescent="0.25">
      <c r="A3" s="104" t="s">
        <v>134</v>
      </c>
      <c r="B3" s="104"/>
      <c r="C3" s="104"/>
      <c r="D3" s="104"/>
      <c r="E3" s="104"/>
    </row>
    <row r="4" spans="1:5" x14ac:dyDescent="0.25">
      <c r="A4" s="104"/>
      <c r="B4" s="104"/>
      <c r="C4" s="104"/>
      <c r="D4" s="104"/>
      <c r="E4" s="104"/>
    </row>
    <row r="5" spans="1:5" x14ac:dyDescent="0.25">
      <c r="A5" s="104" t="s">
        <v>279</v>
      </c>
      <c r="B5" s="104"/>
      <c r="C5" s="104"/>
      <c r="D5" s="104"/>
      <c r="E5" s="104"/>
    </row>
    <row r="6" spans="1:5" x14ac:dyDescent="0.25">
      <c r="A6" s="104" t="s">
        <v>252</v>
      </c>
      <c r="B6" s="104"/>
      <c r="C6" s="104"/>
      <c r="D6" s="104"/>
      <c r="E6" s="104"/>
    </row>
    <row r="7" spans="1:5" x14ac:dyDescent="0.25">
      <c r="A7" s="104" t="s">
        <v>137</v>
      </c>
      <c r="B7" s="104"/>
      <c r="C7" s="104"/>
      <c r="D7" s="104"/>
      <c r="E7" s="104"/>
    </row>
    <row r="9" spans="1:5" x14ac:dyDescent="0.25">
      <c r="A9" s="97" t="s">
        <v>280</v>
      </c>
      <c r="B9" s="97" t="s">
        <v>281</v>
      </c>
      <c r="C9" s="97" t="s">
        <v>282</v>
      </c>
      <c r="D9" s="97" t="s">
        <v>283</v>
      </c>
      <c r="E9" s="97" t="s">
        <v>284</v>
      </c>
    </row>
    <row r="10" spans="1:5" x14ac:dyDescent="0.25">
      <c r="A10" s="97" t="s">
        <v>285</v>
      </c>
      <c r="B10" s="97"/>
      <c r="C10" s="97"/>
      <c r="D10" s="97"/>
      <c r="E10" s="97"/>
    </row>
    <row r="11" spans="1:5" x14ac:dyDescent="0.25">
      <c r="A11" s="97" t="s">
        <v>286</v>
      </c>
      <c r="B11" s="97"/>
      <c r="C11" s="97"/>
      <c r="D11" s="97"/>
      <c r="E11" s="97"/>
    </row>
    <row r="12" spans="1:5" x14ac:dyDescent="0.25">
      <c r="A12" s="97" t="s">
        <v>287</v>
      </c>
      <c r="B12" s="97"/>
      <c r="C12" s="97"/>
      <c r="D12" s="98">
        <v>7818180</v>
      </c>
      <c r="E12" s="98">
        <v>7818180</v>
      </c>
    </row>
    <row r="13" spans="1:5" x14ac:dyDescent="0.25">
      <c r="A13" s="97" t="s">
        <v>288</v>
      </c>
      <c r="B13" s="97" t="s">
        <v>289</v>
      </c>
      <c r="C13" s="97" t="s">
        <v>290</v>
      </c>
      <c r="D13" s="98">
        <v>7818180</v>
      </c>
      <c r="E13" s="98">
        <v>7818180</v>
      </c>
    </row>
    <row r="14" spans="1:5" x14ac:dyDescent="0.25">
      <c r="A14" s="97" t="s">
        <v>291</v>
      </c>
      <c r="B14" s="97"/>
      <c r="C14" s="97"/>
      <c r="D14" s="98">
        <v>0</v>
      </c>
      <c r="E14" s="98">
        <v>0</v>
      </c>
    </row>
    <row r="15" spans="1:5" x14ac:dyDescent="0.25">
      <c r="A15" s="97" t="s">
        <v>292</v>
      </c>
      <c r="B15" s="97"/>
      <c r="C15" s="97"/>
      <c r="D15" s="98">
        <v>0</v>
      </c>
      <c r="E15" s="98">
        <v>0</v>
      </c>
    </row>
    <row r="16" spans="1:5" x14ac:dyDescent="0.25">
      <c r="A16" s="97" t="s">
        <v>293</v>
      </c>
      <c r="B16" s="97"/>
      <c r="C16" s="97"/>
      <c r="D16" s="98">
        <v>0</v>
      </c>
      <c r="E16" s="98">
        <v>0</v>
      </c>
    </row>
    <row r="17" spans="1:5" x14ac:dyDescent="0.25">
      <c r="A17" s="97" t="s">
        <v>294</v>
      </c>
      <c r="B17" s="97"/>
      <c r="C17" s="97"/>
      <c r="D17" s="97"/>
      <c r="E17" s="97"/>
    </row>
    <row r="18" spans="1:5" x14ac:dyDescent="0.25">
      <c r="A18" s="97" t="s">
        <v>295</v>
      </c>
      <c r="B18" s="97"/>
      <c r="C18" s="97"/>
      <c r="D18" s="97"/>
      <c r="E18" s="97"/>
    </row>
    <row r="19" spans="1:5" x14ac:dyDescent="0.25">
      <c r="A19" s="97" t="s">
        <v>291</v>
      </c>
      <c r="B19" s="97"/>
      <c r="C19" s="97"/>
      <c r="D19" s="98">
        <v>0</v>
      </c>
      <c r="E19" s="98">
        <v>0</v>
      </c>
    </row>
    <row r="20" spans="1:5" x14ac:dyDescent="0.25">
      <c r="A20" s="97" t="s">
        <v>292</v>
      </c>
      <c r="B20" s="97"/>
      <c r="C20" s="97"/>
      <c r="D20" s="98">
        <v>0</v>
      </c>
      <c r="E20" s="98">
        <v>0</v>
      </c>
    </row>
    <row r="21" spans="1:5" x14ac:dyDescent="0.25">
      <c r="A21" s="97" t="s">
        <v>296</v>
      </c>
      <c r="B21" s="97"/>
      <c r="C21" s="97"/>
      <c r="D21" s="98">
        <v>7818180</v>
      </c>
      <c r="E21" s="98">
        <v>7818180</v>
      </c>
    </row>
    <row r="22" spans="1:5" x14ac:dyDescent="0.25">
      <c r="A22" s="97" t="s">
        <v>297</v>
      </c>
      <c r="B22" s="97"/>
      <c r="C22" s="97"/>
      <c r="D22" s="97"/>
      <c r="E22" s="97"/>
    </row>
    <row r="23" spans="1:5" x14ac:dyDescent="0.25">
      <c r="A23" s="97" t="s">
        <v>287</v>
      </c>
      <c r="B23" s="97"/>
      <c r="C23" s="97"/>
      <c r="D23" s="98">
        <v>48863645</v>
      </c>
      <c r="E23" s="98">
        <v>48212130</v>
      </c>
    </row>
    <row r="24" spans="1:5" x14ac:dyDescent="0.25">
      <c r="A24" s="97" t="s">
        <v>288</v>
      </c>
      <c r="B24" s="97" t="s">
        <v>289</v>
      </c>
      <c r="C24" s="97" t="s">
        <v>290</v>
      </c>
      <c r="D24" s="98">
        <v>48863645</v>
      </c>
      <c r="E24" s="98">
        <v>48212130</v>
      </c>
    </row>
    <row r="25" spans="1:5" x14ac:dyDescent="0.25">
      <c r="A25" s="97" t="s">
        <v>291</v>
      </c>
      <c r="B25" s="97"/>
      <c r="C25" s="97"/>
      <c r="D25" s="98">
        <v>0</v>
      </c>
      <c r="E25" s="98">
        <v>0</v>
      </c>
    </row>
    <row r="26" spans="1:5" x14ac:dyDescent="0.25">
      <c r="A26" s="97" t="s">
        <v>292</v>
      </c>
      <c r="B26" s="97"/>
      <c r="C26" s="97"/>
      <c r="D26" s="98">
        <v>0</v>
      </c>
      <c r="E26" s="98">
        <v>0</v>
      </c>
    </row>
    <row r="27" spans="1:5" x14ac:dyDescent="0.25">
      <c r="A27" s="97" t="s">
        <v>293</v>
      </c>
      <c r="B27" s="97"/>
      <c r="C27" s="97"/>
      <c r="D27" s="98">
        <v>0</v>
      </c>
      <c r="E27" s="98">
        <v>0</v>
      </c>
    </row>
    <row r="28" spans="1:5" x14ac:dyDescent="0.25">
      <c r="A28" s="97" t="s">
        <v>294</v>
      </c>
      <c r="B28" s="97"/>
      <c r="C28" s="97"/>
      <c r="D28" s="97"/>
      <c r="E28" s="97"/>
    </row>
    <row r="29" spans="1:5" x14ac:dyDescent="0.25">
      <c r="A29" s="97" t="s">
        <v>295</v>
      </c>
      <c r="B29" s="97"/>
      <c r="C29" s="97"/>
      <c r="D29" s="97"/>
      <c r="E29" s="97"/>
    </row>
    <row r="30" spans="1:5" x14ac:dyDescent="0.25">
      <c r="A30" s="97" t="s">
        <v>291</v>
      </c>
      <c r="B30" s="97"/>
      <c r="C30" s="97"/>
      <c r="D30" s="98">
        <v>0</v>
      </c>
      <c r="E30" s="98">
        <v>0</v>
      </c>
    </row>
    <row r="31" spans="1:5" x14ac:dyDescent="0.25">
      <c r="A31" s="97" t="s">
        <v>292</v>
      </c>
      <c r="B31" s="97"/>
      <c r="C31" s="97"/>
      <c r="D31" s="98">
        <v>0</v>
      </c>
      <c r="E31" s="98">
        <v>0</v>
      </c>
    </row>
    <row r="32" spans="1:5" x14ac:dyDescent="0.25">
      <c r="A32" s="97" t="s">
        <v>298</v>
      </c>
      <c r="B32" s="97"/>
      <c r="C32" s="97"/>
      <c r="D32" s="98">
        <v>48863645</v>
      </c>
      <c r="E32" s="98">
        <v>48212130</v>
      </c>
    </row>
    <row r="33" spans="1:5" x14ac:dyDescent="0.25">
      <c r="A33" s="97" t="s">
        <v>299</v>
      </c>
      <c r="B33" s="97"/>
      <c r="C33" s="97"/>
      <c r="D33" s="98">
        <v>91150379.439999998</v>
      </c>
      <c r="E33" s="98">
        <v>97304459.079999998</v>
      </c>
    </row>
    <row r="34" spans="1:5" x14ac:dyDescent="0.25">
      <c r="A34" s="97" t="s">
        <v>300</v>
      </c>
      <c r="B34" s="97"/>
      <c r="C34" s="97"/>
      <c r="D34" s="98">
        <v>147832204.44</v>
      </c>
      <c r="E34" s="98">
        <v>153334769.08000001</v>
      </c>
    </row>
    <row r="36" spans="1:5" x14ac:dyDescent="0.25">
      <c r="A36" t="s">
        <v>195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11" sqref="B11"/>
    </sheetView>
  </sheetViews>
  <sheetFormatPr baseColWidth="10" defaultRowHeight="15" x14ac:dyDescent="0.25"/>
  <cols>
    <col min="2" max="2" width="57.7109375" bestFit="1" customWidth="1"/>
    <col min="3" max="3" width="16.42578125" bestFit="1" customWidth="1"/>
    <col min="4" max="4" width="17.7109375" bestFit="1" customWidth="1"/>
    <col min="5" max="5" width="18.5703125" bestFit="1" customWidth="1"/>
    <col min="6" max="6" width="16.42578125" bestFit="1" customWidth="1"/>
    <col min="7" max="7" width="26.5703125" bestFit="1" customWidth="1"/>
  </cols>
  <sheetData>
    <row r="1" spans="1:7" x14ac:dyDescent="0.25">
      <c r="A1" s="104" t="s">
        <v>132</v>
      </c>
      <c r="B1" s="104"/>
      <c r="C1" s="104"/>
      <c r="D1" s="104"/>
      <c r="E1" s="104"/>
      <c r="F1" s="104"/>
      <c r="G1" s="104"/>
    </row>
    <row r="2" spans="1:7" x14ac:dyDescent="0.25">
      <c r="A2" s="104" t="s">
        <v>133</v>
      </c>
      <c r="B2" s="104"/>
      <c r="C2" s="104"/>
      <c r="D2" s="104"/>
      <c r="E2" s="104"/>
      <c r="F2" s="104"/>
      <c r="G2" s="104"/>
    </row>
    <row r="3" spans="1:7" x14ac:dyDescent="0.25">
      <c r="A3" s="104" t="s">
        <v>134</v>
      </c>
      <c r="B3" s="104"/>
      <c r="C3" s="104"/>
      <c r="D3" s="104"/>
      <c r="E3" s="104"/>
      <c r="F3" s="104"/>
      <c r="G3" s="104"/>
    </row>
    <row r="4" spans="1:7" x14ac:dyDescent="0.25">
      <c r="A4" s="104"/>
      <c r="B4" s="104"/>
      <c r="C4" s="104"/>
      <c r="D4" s="104"/>
      <c r="E4" s="104"/>
      <c r="F4" s="104"/>
      <c r="G4" s="104"/>
    </row>
    <row r="5" spans="1:7" x14ac:dyDescent="0.25">
      <c r="A5" s="104" t="s">
        <v>251</v>
      </c>
      <c r="B5" s="104"/>
      <c r="C5" s="104"/>
      <c r="D5" s="104"/>
      <c r="E5" s="104"/>
      <c r="F5" s="104"/>
      <c r="G5" s="104"/>
    </row>
    <row r="6" spans="1:7" x14ac:dyDescent="0.25">
      <c r="A6" s="104" t="s">
        <v>252</v>
      </c>
      <c r="B6" s="104"/>
      <c r="C6" s="104"/>
      <c r="D6" s="104"/>
      <c r="E6" s="104"/>
      <c r="F6" s="104"/>
      <c r="G6" s="104"/>
    </row>
    <row r="7" spans="1:7" x14ac:dyDescent="0.25">
      <c r="A7" s="104" t="s">
        <v>137</v>
      </c>
      <c r="B7" s="104"/>
      <c r="C7" s="104"/>
      <c r="D7" s="104"/>
      <c r="E7" s="104"/>
      <c r="F7" s="104"/>
      <c r="G7" s="104"/>
    </row>
    <row r="9" spans="1:7" x14ac:dyDescent="0.25">
      <c r="A9" s="97"/>
      <c r="B9" s="101" t="s">
        <v>253</v>
      </c>
      <c r="C9" s="101" t="s">
        <v>254</v>
      </c>
      <c r="D9" s="101" t="s">
        <v>255</v>
      </c>
      <c r="E9" s="101" t="s">
        <v>256</v>
      </c>
      <c r="F9" s="101" t="s">
        <v>257</v>
      </c>
      <c r="G9" s="101" t="s">
        <v>258</v>
      </c>
    </row>
    <row r="10" spans="1:7" x14ac:dyDescent="0.25">
      <c r="A10" s="97">
        <v>1</v>
      </c>
      <c r="B10" s="97" t="s">
        <v>138</v>
      </c>
      <c r="C10" s="97"/>
      <c r="D10" s="97"/>
      <c r="E10" s="97"/>
      <c r="F10" s="97"/>
      <c r="G10" s="97"/>
    </row>
    <row r="11" spans="1:7" x14ac:dyDescent="0.25">
      <c r="A11" s="97">
        <v>1.1000000000000001</v>
      </c>
      <c r="B11" s="97" t="s">
        <v>259</v>
      </c>
      <c r="C11" s="98">
        <v>559400250.61000001</v>
      </c>
      <c r="D11" s="98">
        <v>3583594542.9200001</v>
      </c>
      <c r="E11" s="98">
        <v>3594305883.25</v>
      </c>
      <c r="F11" s="98">
        <v>548688910.27999997</v>
      </c>
      <c r="G11" s="98">
        <v>-10711340.33</v>
      </c>
    </row>
    <row r="12" spans="1:7" x14ac:dyDescent="0.25">
      <c r="A12" s="97" t="s">
        <v>260</v>
      </c>
      <c r="B12" s="97" t="s">
        <v>142</v>
      </c>
      <c r="C12" s="98">
        <v>546385098.13</v>
      </c>
      <c r="D12" s="98">
        <v>3461636904.9699998</v>
      </c>
      <c r="E12" s="98">
        <v>3473409286.3299999</v>
      </c>
      <c r="F12" s="98">
        <v>534612716.76999998</v>
      </c>
      <c r="G12" s="98">
        <v>-11772381.359999999</v>
      </c>
    </row>
    <row r="13" spans="1:7" x14ac:dyDescent="0.25">
      <c r="A13" s="97" t="s">
        <v>261</v>
      </c>
      <c r="B13" s="97" t="s">
        <v>144</v>
      </c>
      <c r="C13" s="98">
        <v>1611844.4</v>
      </c>
      <c r="D13" s="98">
        <v>119413214.81</v>
      </c>
      <c r="E13" s="98">
        <v>118977260</v>
      </c>
      <c r="F13" s="98">
        <v>2047799.21</v>
      </c>
      <c r="G13" s="98">
        <v>435954.81</v>
      </c>
    </row>
    <row r="14" spans="1:7" x14ac:dyDescent="0.25">
      <c r="A14" s="97" t="s">
        <v>262</v>
      </c>
      <c r="B14" s="97" t="s">
        <v>146</v>
      </c>
      <c r="C14" s="98">
        <v>11403308.09</v>
      </c>
      <c r="D14" s="98">
        <v>2544423.14</v>
      </c>
      <c r="E14" s="98">
        <v>1919336.92</v>
      </c>
      <c r="F14" s="98">
        <v>12028394.310000001</v>
      </c>
      <c r="G14" s="98">
        <v>625086.22</v>
      </c>
    </row>
    <row r="15" spans="1:7" x14ac:dyDescent="0.25">
      <c r="A15" s="97" t="s">
        <v>263</v>
      </c>
      <c r="B15" s="97" t="s">
        <v>148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x14ac:dyDescent="0.25">
      <c r="A16" s="97" t="s">
        <v>264</v>
      </c>
      <c r="B16" s="97" t="s">
        <v>150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x14ac:dyDescent="0.25">
      <c r="A17" s="97" t="s">
        <v>265</v>
      </c>
      <c r="B17" s="97" t="s">
        <v>152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</row>
    <row r="18" spans="1:7" x14ac:dyDescent="0.25">
      <c r="A18" s="97" t="s">
        <v>266</v>
      </c>
      <c r="B18" s="97" t="s">
        <v>154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</row>
    <row r="19" spans="1:7" x14ac:dyDescent="0.25">
      <c r="A19" s="97">
        <v>1.2</v>
      </c>
      <c r="B19" s="97" t="s">
        <v>267</v>
      </c>
      <c r="C19" s="98">
        <v>2319303259.52</v>
      </c>
      <c r="D19" s="98">
        <v>90026228.219999999</v>
      </c>
      <c r="E19" s="98">
        <v>21537293.190000001</v>
      </c>
      <c r="F19" s="98">
        <v>2387792194.5500002</v>
      </c>
      <c r="G19" s="98">
        <v>68488935.030000001</v>
      </c>
    </row>
    <row r="20" spans="1:7" x14ac:dyDescent="0.25">
      <c r="A20" s="97" t="s">
        <v>268</v>
      </c>
      <c r="B20" s="97" t="s">
        <v>160</v>
      </c>
      <c r="C20" s="98">
        <v>32257275.890000001</v>
      </c>
      <c r="D20" s="98">
        <v>0</v>
      </c>
      <c r="E20" s="98">
        <v>0</v>
      </c>
      <c r="F20" s="98">
        <v>32257275.890000001</v>
      </c>
      <c r="G20" s="98">
        <v>0</v>
      </c>
    </row>
    <row r="21" spans="1:7" x14ac:dyDescent="0.25">
      <c r="A21" s="97" t="s">
        <v>269</v>
      </c>
      <c r="B21" s="97" t="s">
        <v>162</v>
      </c>
      <c r="C21" s="98">
        <v>13919038.02</v>
      </c>
      <c r="D21" s="98">
        <v>0</v>
      </c>
      <c r="E21" s="98">
        <v>0</v>
      </c>
      <c r="F21" s="98">
        <v>13919038.02</v>
      </c>
      <c r="G21" s="98">
        <v>0</v>
      </c>
    </row>
    <row r="22" spans="1:7" x14ac:dyDescent="0.25">
      <c r="A22" s="97" t="s">
        <v>270</v>
      </c>
      <c r="B22" s="97" t="s">
        <v>164</v>
      </c>
      <c r="C22" s="98">
        <v>2069870446.01</v>
      </c>
      <c r="D22" s="98">
        <v>82114624.709999993</v>
      </c>
      <c r="E22" s="98">
        <v>15337911.789999999</v>
      </c>
      <c r="F22" s="98">
        <v>2136647158.9300001</v>
      </c>
      <c r="G22" s="98">
        <v>66776712.920000002</v>
      </c>
    </row>
    <row r="23" spans="1:7" x14ac:dyDescent="0.25">
      <c r="A23" s="97" t="s">
        <v>271</v>
      </c>
      <c r="B23" s="97" t="s">
        <v>166</v>
      </c>
      <c r="C23" s="98">
        <v>248019311.81999999</v>
      </c>
      <c r="D23" s="98">
        <v>2499730.06</v>
      </c>
      <c r="E23" s="98">
        <v>704199.57</v>
      </c>
      <c r="F23" s="98">
        <v>249814842.31</v>
      </c>
      <c r="G23" s="98">
        <v>1795530.49</v>
      </c>
    </row>
    <row r="24" spans="1:7" x14ac:dyDescent="0.25">
      <c r="A24" s="97" t="s">
        <v>272</v>
      </c>
      <c r="B24" s="97" t="s">
        <v>3</v>
      </c>
      <c r="C24" s="98">
        <v>52968432.189999998</v>
      </c>
      <c r="D24" s="98">
        <v>5406331.6500000004</v>
      </c>
      <c r="E24" s="98">
        <v>2593409.9700000002</v>
      </c>
      <c r="F24" s="98">
        <v>55781353.869999997</v>
      </c>
      <c r="G24" s="98">
        <v>2812921.68</v>
      </c>
    </row>
    <row r="25" spans="1:7" x14ac:dyDescent="0.25">
      <c r="A25" s="97" t="s">
        <v>273</v>
      </c>
      <c r="B25" s="97" t="s">
        <v>169</v>
      </c>
      <c r="C25" s="98">
        <v>-97731244.409999996</v>
      </c>
      <c r="D25" s="98">
        <v>5541.8</v>
      </c>
      <c r="E25" s="98">
        <v>2901771.86</v>
      </c>
      <c r="F25" s="98">
        <v>-100627474.47</v>
      </c>
      <c r="G25" s="98">
        <v>-2896230.06</v>
      </c>
    </row>
    <row r="26" spans="1:7" x14ac:dyDescent="0.25">
      <c r="A26" s="97" t="s">
        <v>274</v>
      </c>
      <c r="B26" s="97" t="s">
        <v>171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 x14ac:dyDescent="0.25">
      <c r="A27" s="97" t="s">
        <v>275</v>
      </c>
      <c r="B27" s="97" t="s">
        <v>276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</row>
    <row r="28" spans="1:7" x14ac:dyDescent="0.25">
      <c r="A28" s="97" t="s">
        <v>277</v>
      </c>
      <c r="B28" s="97" t="s">
        <v>278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30" spans="1:7" x14ac:dyDescent="0.25">
      <c r="A30" t="s">
        <v>195</v>
      </c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B9" sqref="B9:C9"/>
    </sheetView>
  </sheetViews>
  <sheetFormatPr baseColWidth="10" defaultRowHeight="15" x14ac:dyDescent="0.25"/>
  <cols>
    <col min="1" max="1" width="91.140625" customWidth="1"/>
    <col min="2" max="3" width="14.7109375" bestFit="1" customWidth="1"/>
  </cols>
  <sheetData>
    <row r="1" spans="1:3" x14ac:dyDescent="0.25">
      <c r="A1" s="104" t="s">
        <v>132</v>
      </c>
      <c r="B1" s="104"/>
      <c r="C1" s="104"/>
    </row>
    <row r="2" spans="1:3" x14ac:dyDescent="0.25">
      <c r="A2" s="104" t="s">
        <v>133</v>
      </c>
      <c r="B2" s="104"/>
      <c r="C2" s="104"/>
    </row>
    <row r="3" spans="1:3" x14ac:dyDescent="0.25">
      <c r="A3" s="104" t="s">
        <v>134</v>
      </c>
      <c r="B3" s="104"/>
      <c r="C3" s="104"/>
    </row>
    <row r="4" spans="1:3" x14ac:dyDescent="0.25">
      <c r="A4" s="104"/>
      <c r="B4" s="104"/>
      <c r="C4" s="104"/>
    </row>
    <row r="5" spans="1:3" x14ac:dyDescent="0.25">
      <c r="A5" s="104" t="s">
        <v>196</v>
      </c>
      <c r="B5" s="104"/>
      <c r="C5" s="104"/>
    </row>
    <row r="6" spans="1:3" x14ac:dyDescent="0.25">
      <c r="A6" s="104" t="s">
        <v>136</v>
      </c>
      <c r="B6" s="104"/>
      <c r="C6" s="104"/>
    </row>
    <row r="7" spans="1:3" x14ac:dyDescent="0.25">
      <c r="A7" s="104" t="s">
        <v>137</v>
      </c>
      <c r="B7" s="104"/>
      <c r="C7" s="104"/>
    </row>
    <row r="9" spans="1:3" x14ac:dyDescent="0.25">
      <c r="A9" s="97"/>
      <c r="B9" s="101">
        <v>2019</v>
      </c>
      <c r="C9" s="101">
        <v>2018</v>
      </c>
    </row>
    <row r="10" spans="1:3" x14ac:dyDescent="0.25">
      <c r="A10" s="97" t="s">
        <v>197</v>
      </c>
      <c r="B10" s="97"/>
      <c r="C10" s="97"/>
    </row>
    <row r="11" spans="1:3" x14ac:dyDescent="0.25">
      <c r="A11" s="97" t="s">
        <v>198</v>
      </c>
      <c r="B11" s="98">
        <v>534037021.06</v>
      </c>
      <c r="C11" s="98">
        <v>509826287.52999997</v>
      </c>
    </row>
    <row r="12" spans="1:3" x14ac:dyDescent="0.25">
      <c r="A12" s="97" t="s">
        <v>199</v>
      </c>
      <c r="B12" s="98">
        <v>373634929.52999997</v>
      </c>
      <c r="C12" s="98">
        <v>322524348.44999999</v>
      </c>
    </row>
    <row r="13" spans="1:3" x14ac:dyDescent="0.25">
      <c r="A13" s="97" t="s">
        <v>200</v>
      </c>
      <c r="B13" s="98">
        <v>0</v>
      </c>
      <c r="C13" s="98">
        <v>0</v>
      </c>
    </row>
    <row r="14" spans="1:3" x14ac:dyDescent="0.25">
      <c r="A14" s="97" t="s">
        <v>201</v>
      </c>
      <c r="B14" s="98">
        <v>0</v>
      </c>
      <c r="C14" s="98">
        <v>0</v>
      </c>
    </row>
    <row r="15" spans="1:3" x14ac:dyDescent="0.25">
      <c r="A15" s="97" t="s">
        <v>202</v>
      </c>
      <c r="B15" s="98">
        <v>82053204.829999998</v>
      </c>
      <c r="C15" s="98">
        <v>80877490.120000005</v>
      </c>
    </row>
    <row r="16" spans="1:3" x14ac:dyDescent="0.25">
      <c r="A16" s="97" t="s">
        <v>203</v>
      </c>
      <c r="B16" s="98">
        <v>14926728.609999999</v>
      </c>
      <c r="C16" s="98">
        <v>14781413.09</v>
      </c>
    </row>
    <row r="17" spans="1:3" x14ac:dyDescent="0.25">
      <c r="A17" s="97" t="s">
        <v>204</v>
      </c>
      <c r="B17" s="98">
        <v>8608707.4199999999</v>
      </c>
      <c r="C17" s="98">
        <v>54255728.780000001</v>
      </c>
    </row>
    <row r="18" spans="1:3" x14ac:dyDescent="0.25">
      <c r="A18" s="97" t="s">
        <v>205</v>
      </c>
      <c r="B18" s="98">
        <v>0</v>
      </c>
      <c r="C18" s="98">
        <v>0</v>
      </c>
    </row>
    <row r="19" spans="1:3" x14ac:dyDescent="0.25">
      <c r="A19" s="97" t="s">
        <v>206</v>
      </c>
      <c r="B19" s="98">
        <v>54813450.670000002</v>
      </c>
      <c r="C19" s="98">
        <v>37387307.090000004</v>
      </c>
    </row>
    <row r="20" spans="1:3" x14ac:dyDescent="0.25">
      <c r="A20" s="97" t="s">
        <v>207</v>
      </c>
      <c r="B20" s="98">
        <v>296992470.06</v>
      </c>
      <c r="C20" s="98">
        <v>291267127.05000001</v>
      </c>
    </row>
    <row r="21" spans="1:3" x14ac:dyDescent="0.25">
      <c r="A21" s="97" t="s">
        <v>208</v>
      </c>
      <c r="B21" s="98">
        <v>296992470.06</v>
      </c>
      <c r="C21" s="98">
        <v>291267127.05000001</v>
      </c>
    </row>
    <row r="22" spans="1:3" x14ac:dyDescent="0.25">
      <c r="A22" s="97" t="s">
        <v>209</v>
      </c>
      <c r="B22" s="98">
        <v>0</v>
      </c>
      <c r="C22" s="98">
        <v>0</v>
      </c>
    </row>
    <row r="23" spans="1:3" x14ac:dyDescent="0.25">
      <c r="A23" s="97" t="s">
        <v>210</v>
      </c>
      <c r="B23" s="98">
        <v>0</v>
      </c>
      <c r="C23" s="98">
        <v>0</v>
      </c>
    </row>
    <row r="24" spans="1:3" x14ac:dyDescent="0.25">
      <c r="A24" s="97" t="s">
        <v>211</v>
      </c>
      <c r="B24" s="98">
        <v>0</v>
      </c>
      <c r="C24" s="98">
        <v>0</v>
      </c>
    </row>
    <row r="25" spans="1:3" x14ac:dyDescent="0.25">
      <c r="A25" s="97" t="s">
        <v>212</v>
      </c>
      <c r="B25" s="98">
        <v>0</v>
      </c>
      <c r="C25" s="98">
        <v>0</v>
      </c>
    </row>
    <row r="26" spans="1:3" x14ac:dyDescent="0.25">
      <c r="A26" s="97" t="s">
        <v>213</v>
      </c>
      <c r="B26" s="98">
        <v>0</v>
      </c>
      <c r="C26" s="98">
        <v>0</v>
      </c>
    </row>
    <row r="27" spans="1:3" x14ac:dyDescent="0.25">
      <c r="A27" s="97" t="s">
        <v>214</v>
      </c>
      <c r="B27" s="98">
        <v>0</v>
      </c>
      <c r="C27" s="98">
        <v>0</v>
      </c>
    </row>
    <row r="28" spans="1:3" x14ac:dyDescent="0.25">
      <c r="A28" s="97" t="s">
        <v>215</v>
      </c>
      <c r="B28" s="98">
        <v>0</v>
      </c>
      <c r="C28" s="98">
        <v>0</v>
      </c>
    </row>
    <row r="29" spans="1:3" x14ac:dyDescent="0.25">
      <c r="A29" s="97" t="s">
        <v>216</v>
      </c>
      <c r="B29" s="98">
        <v>831029491.12</v>
      </c>
      <c r="C29" s="98">
        <v>801093414.58000004</v>
      </c>
    </row>
    <row r="30" spans="1:3" x14ac:dyDescent="0.25">
      <c r="A30" s="97" t="s">
        <v>217</v>
      </c>
      <c r="B30" s="97"/>
      <c r="C30" s="97"/>
    </row>
    <row r="31" spans="1:3" x14ac:dyDescent="0.25">
      <c r="A31" s="97" t="s">
        <v>218</v>
      </c>
      <c r="B31" s="98">
        <v>479386751.20999998</v>
      </c>
      <c r="C31" s="98">
        <v>453707017.45999998</v>
      </c>
    </row>
    <row r="32" spans="1:3" x14ac:dyDescent="0.25">
      <c r="A32" s="97" t="s">
        <v>219</v>
      </c>
      <c r="B32" s="98">
        <v>235433362.05000001</v>
      </c>
      <c r="C32" s="98">
        <v>209749419.12</v>
      </c>
    </row>
    <row r="33" spans="1:3" x14ac:dyDescent="0.25">
      <c r="A33" s="97" t="s">
        <v>220</v>
      </c>
      <c r="B33" s="98">
        <v>46349450.240000002</v>
      </c>
      <c r="C33" s="98">
        <v>29675015.59</v>
      </c>
    </row>
    <row r="34" spans="1:3" x14ac:dyDescent="0.25">
      <c r="A34" s="97" t="s">
        <v>221</v>
      </c>
      <c r="B34" s="98">
        <v>197603938.91999999</v>
      </c>
      <c r="C34" s="98">
        <v>214282582.75</v>
      </c>
    </row>
    <row r="35" spans="1:3" x14ac:dyDescent="0.25">
      <c r="A35" s="97" t="s">
        <v>222</v>
      </c>
      <c r="B35" s="98">
        <v>45548185.68</v>
      </c>
      <c r="C35" s="98">
        <v>49749977.25</v>
      </c>
    </row>
    <row r="36" spans="1:3" x14ac:dyDescent="0.25">
      <c r="A36" s="97" t="s">
        <v>223</v>
      </c>
      <c r="B36" s="98">
        <v>17755386.23</v>
      </c>
      <c r="C36" s="98">
        <v>16350427.779999999</v>
      </c>
    </row>
    <row r="37" spans="1:3" x14ac:dyDescent="0.25">
      <c r="A37" s="97" t="s">
        <v>224</v>
      </c>
      <c r="B37" s="98">
        <v>0</v>
      </c>
      <c r="C37" s="98">
        <v>0</v>
      </c>
    </row>
    <row r="38" spans="1:3" x14ac:dyDescent="0.25">
      <c r="A38" s="97" t="s">
        <v>225</v>
      </c>
      <c r="B38" s="98">
        <v>1286759.44</v>
      </c>
      <c r="C38" s="98">
        <v>6117023.9400000004</v>
      </c>
    </row>
    <row r="39" spans="1:3" x14ac:dyDescent="0.25">
      <c r="A39" s="97" t="s">
        <v>226</v>
      </c>
      <c r="B39" s="98">
        <v>21136631.460000001</v>
      </c>
      <c r="C39" s="98">
        <v>23258295.52</v>
      </c>
    </row>
    <row r="40" spans="1:3" x14ac:dyDescent="0.25">
      <c r="A40" s="97" t="s">
        <v>227</v>
      </c>
      <c r="B40" s="98">
        <v>5369408.5499999998</v>
      </c>
      <c r="C40" s="98">
        <v>4024230.01</v>
      </c>
    </row>
    <row r="41" spans="1:3" x14ac:dyDescent="0.25">
      <c r="A41" s="97" t="s">
        <v>228</v>
      </c>
      <c r="B41" s="98">
        <v>0</v>
      </c>
      <c r="C41" s="98">
        <v>0</v>
      </c>
    </row>
    <row r="42" spans="1:3" x14ac:dyDescent="0.25">
      <c r="A42" s="97" t="s">
        <v>229</v>
      </c>
      <c r="B42" s="98">
        <v>0</v>
      </c>
      <c r="C42" s="98">
        <v>0</v>
      </c>
    </row>
    <row r="43" spans="1:3" x14ac:dyDescent="0.25">
      <c r="A43" s="97" t="s">
        <v>230</v>
      </c>
      <c r="B43" s="98">
        <v>0</v>
      </c>
      <c r="C43" s="98">
        <v>0</v>
      </c>
    </row>
    <row r="44" spans="1:3" x14ac:dyDescent="0.25">
      <c r="A44" s="97" t="s">
        <v>231</v>
      </c>
      <c r="B44" s="98">
        <v>0</v>
      </c>
      <c r="C44" s="98">
        <v>0</v>
      </c>
    </row>
    <row r="45" spans="1:3" x14ac:dyDescent="0.25">
      <c r="A45" s="97" t="s">
        <v>208</v>
      </c>
      <c r="B45" s="98">
        <v>0</v>
      </c>
      <c r="C45" s="98">
        <v>0</v>
      </c>
    </row>
    <row r="46" spans="1:3" x14ac:dyDescent="0.25">
      <c r="A46" s="97" t="s">
        <v>232</v>
      </c>
      <c r="B46" s="98">
        <v>0</v>
      </c>
      <c r="C46" s="98">
        <v>0</v>
      </c>
    </row>
    <row r="47" spans="1:3" x14ac:dyDescent="0.25">
      <c r="A47" s="97" t="s">
        <v>233</v>
      </c>
      <c r="B47" s="98">
        <v>0</v>
      </c>
      <c r="C47" s="98">
        <v>0</v>
      </c>
    </row>
    <row r="48" spans="1:3" x14ac:dyDescent="0.25">
      <c r="A48" s="97" t="s">
        <v>234</v>
      </c>
      <c r="B48" s="98">
        <v>0</v>
      </c>
      <c r="C48" s="98">
        <v>0</v>
      </c>
    </row>
    <row r="49" spans="1:3" x14ac:dyDescent="0.25">
      <c r="A49" s="97" t="s">
        <v>235</v>
      </c>
      <c r="B49" s="98">
        <v>2730712.35</v>
      </c>
      <c r="C49" s="98">
        <v>2661438.46</v>
      </c>
    </row>
    <row r="50" spans="1:3" x14ac:dyDescent="0.25">
      <c r="A50" s="97" t="s">
        <v>236</v>
      </c>
      <c r="B50" s="98">
        <v>2558612.35</v>
      </c>
      <c r="C50" s="98">
        <v>2661438.46</v>
      </c>
    </row>
    <row r="51" spans="1:3" x14ac:dyDescent="0.25">
      <c r="A51" s="97" t="s">
        <v>237</v>
      </c>
      <c r="B51" s="98">
        <v>0</v>
      </c>
      <c r="C51" s="98">
        <v>0</v>
      </c>
    </row>
    <row r="52" spans="1:3" x14ac:dyDescent="0.25">
      <c r="A52" s="97" t="s">
        <v>238</v>
      </c>
      <c r="B52" s="98">
        <v>0</v>
      </c>
      <c r="C52" s="98">
        <v>0</v>
      </c>
    </row>
    <row r="53" spans="1:3" x14ac:dyDescent="0.25">
      <c r="A53" s="97" t="s">
        <v>239</v>
      </c>
      <c r="B53" s="98">
        <v>172100</v>
      </c>
      <c r="C53" s="98">
        <v>0</v>
      </c>
    </row>
    <row r="54" spans="1:3" x14ac:dyDescent="0.25">
      <c r="A54" s="97" t="s">
        <v>240</v>
      </c>
      <c r="B54" s="98">
        <v>0</v>
      </c>
      <c r="C54" s="98">
        <v>0</v>
      </c>
    </row>
    <row r="55" spans="1:3" x14ac:dyDescent="0.25">
      <c r="A55" s="97" t="s">
        <v>241</v>
      </c>
      <c r="B55" s="98">
        <v>22387958.010000002</v>
      </c>
      <c r="C55" s="98">
        <v>18989246.18</v>
      </c>
    </row>
    <row r="56" spans="1:3" x14ac:dyDescent="0.25">
      <c r="A56" s="97" t="s">
        <v>242</v>
      </c>
      <c r="B56" s="98">
        <v>17488938.969999999</v>
      </c>
      <c r="C56" s="98">
        <v>17290589.420000002</v>
      </c>
    </row>
    <row r="57" spans="1:3" x14ac:dyDescent="0.25">
      <c r="A57" s="97" t="s">
        <v>243</v>
      </c>
      <c r="B57" s="97"/>
      <c r="C57" s="97"/>
    </row>
    <row r="58" spans="1:3" x14ac:dyDescent="0.25">
      <c r="A58" s="97" t="s">
        <v>244</v>
      </c>
      <c r="B58" s="97"/>
      <c r="C58" s="97"/>
    </row>
    <row r="59" spans="1:3" x14ac:dyDescent="0.25">
      <c r="A59" s="97" t="s">
        <v>245</v>
      </c>
      <c r="B59" s="97"/>
      <c r="C59" s="97"/>
    </row>
    <row r="60" spans="1:3" x14ac:dyDescent="0.25">
      <c r="A60" s="97" t="s">
        <v>246</v>
      </c>
      <c r="B60" s="97"/>
      <c r="C60" s="97"/>
    </row>
    <row r="61" spans="1:3" x14ac:dyDescent="0.25">
      <c r="A61" s="97" t="s">
        <v>247</v>
      </c>
      <c r="B61" s="98">
        <v>4899019.04</v>
      </c>
      <c r="C61" s="98">
        <v>1698656.76</v>
      </c>
    </row>
    <row r="62" spans="1:3" x14ac:dyDescent="0.25">
      <c r="A62" s="97" t="s">
        <v>248</v>
      </c>
      <c r="B62" s="98">
        <v>3800682.86</v>
      </c>
      <c r="C62" s="98">
        <v>0</v>
      </c>
    </row>
    <row r="63" spans="1:3" x14ac:dyDescent="0.25">
      <c r="A63" s="97" t="s">
        <v>249</v>
      </c>
      <c r="B63" s="98">
        <v>553854290.11000001</v>
      </c>
      <c r="C63" s="98">
        <v>525107679.35000002</v>
      </c>
    </row>
    <row r="64" spans="1:3" x14ac:dyDescent="0.25">
      <c r="A64" s="97" t="s">
        <v>250</v>
      </c>
      <c r="B64" s="98">
        <v>277175201.00999999</v>
      </c>
      <c r="C64" s="98">
        <v>275985735.23000002</v>
      </c>
    </row>
    <row r="66" spans="1:1" x14ac:dyDescent="0.25">
      <c r="A66" t="s">
        <v>195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A4" sqref="A4:F4"/>
    </sheetView>
  </sheetViews>
  <sheetFormatPr baseColWidth="10" defaultRowHeight="15" x14ac:dyDescent="0.25"/>
  <cols>
    <col min="1" max="1" width="24.140625" style="2" customWidth="1"/>
    <col min="2" max="2" width="19.5703125" customWidth="1"/>
    <col min="3" max="3" width="21.5703125" customWidth="1"/>
    <col min="4" max="4" width="32.85546875" style="2" customWidth="1"/>
    <col min="5" max="5" width="19.7109375" customWidth="1"/>
    <col min="6" max="6" width="23" customWidth="1"/>
  </cols>
  <sheetData>
    <row r="1" spans="1:6" x14ac:dyDescent="0.25">
      <c r="A1" s="104" t="s">
        <v>132</v>
      </c>
      <c r="B1" s="104"/>
      <c r="C1" s="104"/>
      <c r="D1" s="104"/>
      <c r="E1" s="104"/>
      <c r="F1" s="104"/>
    </row>
    <row r="2" spans="1:6" x14ac:dyDescent="0.25">
      <c r="A2" s="104" t="s">
        <v>133</v>
      </c>
      <c r="B2" s="104"/>
      <c r="C2" s="104"/>
      <c r="D2" s="104"/>
      <c r="E2" s="104"/>
      <c r="F2" s="104"/>
    </row>
    <row r="3" spans="1:6" x14ac:dyDescent="0.25">
      <c r="A3" s="104" t="s">
        <v>134</v>
      </c>
      <c r="B3" s="104"/>
      <c r="C3" s="104"/>
      <c r="D3" s="104"/>
      <c r="E3" s="104"/>
      <c r="F3" s="104"/>
    </row>
    <row r="4" spans="1:6" x14ac:dyDescent="0.25">
      <c r="A4" s="104" t="s">
        <v>135</v>
      </c>
      <c r="B4" s="104"/>
      <c r="C4" s="104"/>
      <c r="D4" s="104"/>
      <c r="E4" s="104"/>
      <c r="F4" s="104"/>
    </row>
    <row r="5" spans="1:6" x14ac:dyDescent="0.25">
      <c r="A5" s="104" t="s">
        <v>136</v>
      </c>
      <c r="B5" s="104"/>
      <c r="C5" s="104"/>
      <c r="D5" s="104"/>
      <c r="E5" s="104"/>
      <c r="F5" s="104"/>
    </row>
    <row r="6" spans="1:6" x14ac:dyDescent="0.25">
      <c r="A6" s="104" t="s">
        <v>137</v>
      </c>
      <c r="B6" s="104"/>
      <c r="C6" s="104"/>
      <c r="D6" s="104"/>
      <c r="E6" s="104"/>
      <c r="F6" s="104"/>
    </row>
    <row r="7" spans="1:6" x14ac:dyDescent="0.25">
      <c r="A7" s="102"/>
      <c r="B7" s="101">
        <v>2019</v>
      </c>
      <c r="C7" s="101">
        <v>2018</v>
      </c>
      <c r="D7" s="134"/>
      <c r="E7" s="101">
        <v>2019</v>
      </c>
      <c r="F7" s="101">
        <v>2018</v>
      </c>
    </row>
    <row r="8" spans="1:6" x14ac:dyDescent="0.25">
      <c r="A8" s="103" t="s">
        <v>138</v>
      </c>
      <c r="B8" s="98">
        <v>0</v>
      </c>
      <c r="C8" s="98">
        <v>0</v>
      </c>
      <c r="D8" s="103" t="s">
        <v>139</v>
      </c>
      <c r="E8" s="98">
        <v>0</v>
      </c>
      <c r="F8" s="98">
        <v>0</v>
      </c>
    </row>
    <row r="9" spans="1:6" x14ac:dyDescent="0.25">
      <c r="A9" s="102" t="s">
        <v>140</v>
      </c>
      <c r="B9" s="98">
        <v>0</v>
      </c>
      <c r="C9" s="98">
        <v>0</v>
      </c>
      <c r="D9" s="102" t="s">
        <v>141</v>
      </c>
      <c r="E9" s="98">
        <v>0</v>
      </c>
      <c r="F9" s="98">
        <v>0</v>
      </c>
    </row>
    <row r="10" spans="1:6" ht="30" x14ac:dyDescent="0.25">
      <c r="A10" s="102" t="s">
        <v>142</v>
      </c>
      <c r="B10" s="98">
        <v>534612716.76999998</v>
      </c>
      <c r="C10" s="98">
        <v>471476333.92000002</v>
      </c>
      <c r="D10" s="102" t="s">
        <v>143</v>
      </c>
      <c r="E10" s="98">
        <v>25026893.699999999</v>
      </c>
      <c r="F10" s="98">
        <v>27678177.52</v>
      </c>
    </row>
    <row r="11" spans="1:6" ht="30" x14ac:dyDescent="0.25">
      <c r="A11" s="102" t="s">
        <v>144</v>
      </c>
      <c r="B11" s="98">
        <v>2047799.21</v>
      </c>
      <c r="C11" s="98">
        <v>4347147.47</v>
      </c>
      <c r="D11" s="102" t="s">
        <v>145</v>
      </c>
      <c r="E11" s="98">
        <v>0</v>
      </c>
      <c r="F11" s="98">
        <v>0</v>
      </c>
    </row>
    <row r="12" spans="1:6" ht="45" x14ac:dyDescent="0.25">
      <c r="A12" s="102" t="s">
        <v>146</v>
      </c>
      <c r="B12" s="98">
        <v>12028394.310000001</v>
      </c>
      <c r="C12" s="98">
        <v>23878247.199999999</v>
      </c>
      <c r="D12" s="102" t="s">
        <v>147</v>
      </c>
      <c r="E12" s="98">
        <v>7818180</v>
      </c>
      <c r="F12" s="98">
        <v>7818180</v>
      </c>
    </row>
    <row r="13" spans="1:6" ht="30" x14ac:dyDescent="0.25">
      <c r="A13" s="102" t="s">
        <v>148</v>
      </c>
      <c r="B13" s="98">
        <v>0</v>
      </c>
      <c r="C13" s="98">
        <v>0</v>
      </c>
      <c r="D13" s="102" t="s">
        <v>149</v>
      </c>
      <c r="E13" s="98">
        <v>0</v>
      </c>
      <c r="F13" s="98">
        <v>0</v>
      </c>
    </row>
    <row r="14" spans="1:6" ht="30" x14ac:dyDescent="0.25">
      <c r="A14" s="102" t="s">
        <v>150</v>
      </c>
      <c r="B14" s="98">
        <v>0</v>
      </c>
      <c r="C14" s="98">
        <v>0</v>
      </c>
      <c r="D14" s="102" t="s">
        <v>151</v>
      </c>
      <c r="E14" s="98">
        <v>0</v>
      </c>
      <c r="F14" s="98">
        <v>0</v>
      </c>
    </row>
    <row r="15" spans="1:6" ht="60" x14ac:dyDescent="0.25">
      <c r="A15" s="102" t="s">
        <v>152</v>
      </c>
      <c r="B15" s="98">
        <v>0</v>
      </c>
      <c r="C15" s="98">
        <v>0</v>
      </c>
      <c r="D15" s="102" t="s">
        <v>153</v>
      </c>
      <c r="E15" s="98">
        <v>0</v>
      </c>
      <c r="F15" s="98">
        <v>0</v>
      </c>
    </row>
    <row r="16" spans="1:6" x14ac:dyDescent="0.25">
      <c r="A16" s="102" t="s">
        <v>154</v>
      </c>
      <c r="B16" s="98">
        <v>0</v>
      </c>
      <c r="C16" s="98">
        <v>0</v>
      </c>
      <c r="D16" s="102" t="s">
        <v>155</v>
      </c>
      <c r="E16" s="98">
        <v>71432961.549999997</v>
      </c>
      <c r="F16" s="98">
        <v>59052551.609999999</v>
      </c>
    </row>
    <row r="17" spans="1:6" ht="30" x14ac:dyDescent="0.25">
      <c r="A17" s="102" t="s">
        <v>156</v>
      </c>
      <c r="B17" s="98">
        <v>548688910.27999997</v>
      </c>
      <c r="C17" s="98">
        <v>499701728.58999997</v>
      </c>
      <c r="D17" s="102" t="s">
        <v>157</v>
      </c>
      <c r="E17" s="98">
        <v>832356.4</v>
      </c>
      <c r="F17" s="98">
        <v>1401997.8</v>
      </c>
    </row>
    <row r="18" spans="1:6" ht="30" x14ac:dyDescent="0.25">
      <c r="A18" s="102" t="s">
        <v>158</v>
      </c>
      <c r="B18" s="98">
        <v>0</v>
      </c>
      <c r="C18" s="98">
        <v>0</v>
      </c>
      <c r="D18" s="102" t="s">
        <v>159</v>
      </c>
      <c r="E18" s="98">
        <v>105110391.65000001</v>
      </c>
      <c r="F18" s="98">
        <v>95950906.930000007</v>
      </c>
    </row>
    <row r="19" spans="1:6" ht="30" x14ac:dyDescent="0.25">
      <c r="A19" s="102" t="s">
        <v>160</v>
      </c>
      <c r="B19" s="98">
        <v>32257275.890000001</v>
      </c>
      <c r="C19" s="98">
        <v>19744199.629999999</v>
      </c>
      <c r="D19" s="102" t="s">
        <v>161</v>
      </c>
      <c r="E19" s="98">
        <v>0</v>
      </c>
      <c r="F19" s="98">
        <v>0</v>
      </c>
    </row>
    <row r="20" spans="1:6" ht="45" x14ac:dyDescent="0.25">
      <c r="A20" s="102" t="s">
        <v>162</v>
      </c>
      <c r="B20" s="98">
        <v>13919038.02</v>
      </c>
      <c r="C20" s="98">
        <v>20678335.670000002</v>
      </c>
      <c r="D20" s="102" t="s">
        <v>163</v>
      </c>
      <c r="E20" s="98">
        <v>12247.43</v>
      </c>
      <c r="F20" s="98">
        <v>0</v>
      </c>
    </row>
    <row r="21" spans="1:6" ht="60" x14ac:dyDescent="0.25">
      <c r="A21" s="102" t="s">
        <v>164</v>
      </c>
      <c r="B21" s="98">
        <v>2136647158.9300001</v>
      </c>
      <c r="C21" s="98">
        <v>2354743050.3600001</v>
      </c>
      <c r="D21" s="102" t="s">
        <v>165</v>
      </c>
      <c r="E21" s="98">
        <v>0</v>
      </c>
      <c r="F21" s="98">
        <v>0</v>
      </c>
    </row>
    <row r="22" spans="1:6" ht="30" x14ac:dyDescent="0.25">
      <c r="A22" s="102" t="s">
        <v>166</v>
      </c>
      <c r="B22" s="98">
        <v>249814842.31</v>
      </c>
      <c r="C22" s="98">
        <v>229391659.87</v>
      </c>
      <c r="D22" s="102" t="s">
        <v>167</v>
      </c>
      <c r="E22" s="98">
        <v>48212130</v>
      </c>
      <c r="F22" s="98">
        <v>56030310</v>
      </c>
    </row>
    <row r="23" spans="1:6" ht="30" x14ac:dyDescent="0.25">
      <c r="A23" s="102" t="s">
        <v>3</v>
      </c>
      <c r="B23" s="98">
        <v>55781353.869999997</v>
      </c>
      <c r="C23" s="98">
        <v>51330833.100000001</v>
      </c>
      <c r="D23" s="102" t="s">
        <v>168</v>
      </c>
      <c r="E23" s="98">
        <v>0</v>
      </c>
      <c r="F23" s="98">
        <v>0</v>
      </c>
    </row>
    <row r="24" spans="1:6" ht="60" x14ac:dyDescent="0.25">
      <c r="A24" s="102" t="s">
        <v>169</v>
      </c>
      <c r="B24" s="98">
        <v>-100627474.47</v>
      </c>
      <c r="C24" s="98">
        <v>-68970782.719999999</v>
      </c>
      <c r="D24" s="102" t="s">
        <v>170</v>
      </c>
      <c r="E24" s="98">
        <v>0</v>
      </c>
      <c r="F24" s="98">
        <v>0</v>
      </c>
    </row>
    <row r="25" spans="1:6" x14ac:dyDescent="0.25">
      <c r="A25" s="102" t="s">
        <v>171</v>
      </c>
      <c r="B25" s="98">
        <v>0</v>
      </c>
      <c r="C25" s="98">
        <v>0</v>
      </c>
      <c r="D25" s="102" t="s">
        <v>172</v>
      </c>
      <c r="E25" s="98">
        <v>0</v>
      </c>
      <c r="F25" s="98">
        <v>0</v>
      </c>
    </row>
    <row r="26" spans="1:6" ht="45" x14ac:dyDescent="0.25">
      <c r="A26" s="102" t="s">
        <v>173</v>
      </c>
      <c r="B26" s="98">
        <v>0</v>
      </c>
      <c r="C26" s="98">
        <v>0</v>
      </c>
      <c r="D26" s="102" t="s">
        <v>174</v>
      </c>
      <c r="E26" s="98">
        <v>48224377.43</v>
      </c>
      <c r="F26" s="98">
        <v>56030310</v>
      </c>
    </row>
    <row r="27" spans="1:6" ht="30" x14ac:dyDescent="0.25">
      <c r="A27" s="102" t="s">
        <v>175</v>
      </c>
      <c r="B27" s="98">
        <v>0</v>
      </c>
      <c r="C27" s="98">
        <v>0</v>
      </c>
      <c r="D27" s="102" t="s">
        <v>176</v>
      </c>
      <c r="E27" s="98">
        <v>153334769.08000001</v>
      </c>
      <c r="F27" s="98">
        <v>151981216.93000001</v>
      </c>
    </row>
    <row r="28" spans="1:6" ht="30" x14ac:dyDescent="0.25">
      <c r="A28" s="102" t="s">
        <v>177</v>
      </c>
      <c r="B28" s="98">
        <v>2387792194.5500002</v>
      </c>
      <c r="C28" s="98">
        <v>2606917295.9099998</v>
      </c>
      <c r="D28" s="102" t="s">
        <v>178</v>
      </c>
      <c r="E28" s="98">
        <v>0</v>
      </c>
      <c r="F28" s="98">
        <v>0</v>
      </c>
    </row>
    <row r="29" spans="1:6" ht="30" x14ac:dyDescent="0.25">
      <c r="A29" s="102" t="s">
        <v>179</v>
      </c>
      <c r="B29" s="98">
        <v>2936481104.8400002</v>
      </c>
      <c r="C29" s="98">
        <v>3106619024.5</v>
      </c>
      <c r="D29" s="102" t="s">
        <v>180</v>
      </c>
      <c r="E29" s="98">
        <v>0</v>
      </c>
      <c r="F29" s="98">
        <v>0</v>
      </c>
    </row>
    <row r="30" spans="1:6" x14ac:dyDescent="0.25">
      <c r="A30" s="102"/>
      <c r="B30" s="97"/>
      <c r="C30" s="97"/>
      <c r="D30" s="102" t="s">
        <v>181</v>
      </c>
      <c r="E30" s="98">
        <v>1160792.51</v>
      </c>
      <c r="F30" s="98">
        <v>1160792.51</v>
      </c>
    </row>
    <row r="31" spans="1:6" x14ac:dyDescent="0.25">
      <c r="A31" s="102"/>
      <c r="B31" s="97"/>
      <c r="C31" s="97"/>
      <c r="D31" s="102" t="s">
        <v>182</v>
      </c>
      <c r="E31" s="98">
        <v>717168870.87</v>
      </c>
      <c r="F31" s="98">
        <v>504619794.81999999</v>
      </c>
    </row>
    <row r="32" spans="1:6" ht="45" x14ac:dyDescent="0.25">
      <c r="A32" s="102"/>
      <c r="B32" s="97"/>
      <c r="C32" s="97"/>
      <c r="D32" s="102" t="s">
        <v>183</v>
      </c>
      <c r="E32" s="98">
        <v>0</v>
      </c>
      <c r="F32" s="98">
        <v>0</v>
      </c>
    </row>
    <row r="33" spans="1:6" ht="30" x14ac:dyDescent="0.25">
      <c r="A33" s="102"/>
      <c r="B33" s="97"/>
      <c r="C33" s="97"/>
      <c r="D33" s="102" t="s">
        <v>184</v>
      </c>
      <c r="E33" s="98">
        <v>0</v>
      </c>
      <c r="F33" s="98">
        <v>0</v>
      </c>
    </row>
    <row r="34" spans="1:6" ht="30" x14ac:dyDescent="0.25">
      <c r="A34" s="102"/>
      <c r="B34" s="97"/>
      <c r="C34" s="97"/>
      <c r="D34" s="102" t="s">
        <v>185</v>
      </c>
      <c r="E34" s="98">
        <v>277175201.00999999</v>
      </c>
      <c r="F34" s="98">
        <v>275985735.23000002</v>
      </c>
    </row>
    <row r="35" spans="1:6" ht="30" x14ac:dyDescent="0.25">
      <c r="A35" s="102"/>
      <c r="B35" s="97"/>
      <c r="C35" s="97"/>
      <c r="D35" s="102" t="s">
        <v>186</v>
      </c>
      <c r="E35" s="98">
        <v>1784654158.6600001</v>
      </c>
      <c r="F35" s="98">
        <v>2169884172.3099999</v>
      </c>
    </row>
    <row r="36" spans="1:6" x14ac:dyDescent="0.25">
      <c r="A36" s="102"/>
      <c r="B36" s="97"/>
      <c r="C36" s="97"/>
      <c r="D36" s="102" t="s">
        <v>187</v>
      </c>
      <c r="E36" s="98">
        <v>2987312.7</v>
      </c>
      <c r="F36" s="98">
        <v>2987312.7</v>
      </c>
    </row>
    <row r="37" spans="1:6" x14ac:dyDescent="0.25">
      <c r="A37" s="102"/>
      <c r="B37" s="97"/>
      <c r="C37" s="97"/>
      <c r="D37" s="102" t="s">
        <v>188</v>
      </c>
      <c r="E37" s="98">
        <v>0</v>
      </c>
      <c r="F37" s="98">
        <v>0</v>
      </c>
    </row>
    <row r="38" spans="1:6" ht="45" x14ac:dyDescent="0.25">
      <c r="A38" s="102"/>
      <c r="B38" s="97"/>
      <c r="C38" s="97"/>
      <c r="D38" s="102" t="s">
        <v>189</v>
      </c>
      <c r="E38" s="98">
        <v>0</v>
      </c>
      <c r="F38" s="98">
        <v>0</v>
      </c>
    </row>
    <row r="39" spans="1:6" ht="60" x14ac:dyDescent="0.25">
      <c r="A39" s="102"/>
      <c r="B39" s="97"/>
      <c r="C39" s="97"/>
      <c r="D39" s="102" t="s">
        <v>190</v>
      </c>
      <c r="E39" s="98">
        <v>0</v>
      </c>
      <c r="F39" s="98">
        <v>0</v>
      </c>
    </row>
    <row r="40" spans="1:6" ht="30" x14ac:dyDescent="0.25">
      <c r="A40" s="102"/>
      <c r="B40" s="97"/>
      <c r="C40" s="97"/>
      <c r="D40" s="102" t="s">
        <v>191</v>
      </c>
      <c r="E40" s="98">
        <v>0</v>
      </c>
      <c r="F40" s="98">
        <v>0</v>
      </c>
    </row>
    <row r="41" spans="1:6" ht="30" x14ac:dyDescent="0.25">
      <c r="A41" s="102"/>
      <c r="B41" s="97"/>
      <c r="C41" s="97"/>
      <c r="D41" s="102" t="s">
        <v>192</v>
      </c>
      <c r="E41" s="98">
        <v>0</v>
      </c>
      <c r="F41" s="98">
        <v>0</v>
      </c>
    </row>
    <row r="42" spans="1:6" ht="30" x14ac:dyDescent="0.25">
      <c r="A42" s="102"/>
      <c r="B42" s="97"/>
      <c r="C42" s="97"/>
      <c r="D42" s="102" t="s">
        <v>193</v>
      </c>
      <c r="E42" s="98">
        <v>2783146335.75</v>
      </c>
      <c r="F42" s="98">
        <v>2954637807.5700002</v>
      </c>
    </row>
    <row r="43" spans="1:6" ht="45" x14ac:dyDescent="0.25">
      <c r="A43" s="102"/>
      <c r="B43" s="97"/>
      <c r="C43" s="97"/>
      <c r="D43" s="102" t="s">
        <v>194</v>
      </c>
      <c r="E43" s="98">
        <v>2936481104.8400002</v>
      </c>
      <c r="F43" s="98">
        <v>3106619024.5</v>
      </c>
    </row>
    <row r="44" spans="1:6" ht="15.75" customHeight="1" x14ac:dyDescent="0.25">
      <c r="A44" s="109" t="s">
        <v>195</v>
      </c>
      <c r="B44" s="109"/>
      <c r="C44" s="109"/>
      <c r="D44" s="109"/>
      <c r="E44" s="109"/>
      <c r="F44" s="109"/>
    </row>
  </sheetData>
  <mergeCells count="7">
    <mergeCell ref="A6:F6"/>
    <mergeCell ref="A44:F44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9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2"/>
  <sheetViews>
    <sheetView showGridLines="0" tabSelected="1" zoomScaleNormal="100" zoomScaleSheetLayoutView="100" workbookViewId="0">
      <selection activeCell="A4" sqref="A4:K4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2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1"/>
  </cols>
  <sheetData>
    <row r="2" spans="1:16383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16383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16383" s="22" customFormat="1" ht="12" customHeight="1" x14ac:dyDescent="0.3">
      <c r="A4" s="114" t="s">
        <v>44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16383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16383" x14ac:dyDescent="0.25">
      <c r="C6" s="20"/>
      <c r="D6" s="20"/>
      <c r="E6" s="20"/>
      <c r="F6" s="20"/>
      <c r="G6" s="20"/>
      <c r="H6" s="21"/>
      <c r="I6" s="21"/>
      <c r="J6" s="20"/>
      <c r="K6" s="19"/>
    </row>
    <row r="7" spans="1:16383" ht="35.25" customHeight="1" x14ac:dyDescent="0.25">
      <c r="A7" s="120" t="s">
        <v>43</v>
      </c>
      <c r="B7" s="120"/>
      <c r="C7" s="18" t="s">
        <v>42</v>
      </c>
      <c r="D7" s="18" t="s">
        <v>41</v>
      </c>
      <c r="E7" s="18" t="s">
        <v>40</v>
      </c>
      <c r="F7" s="18" t="s">
        <v>39</v>
      </c>
      <c r="G7" s="18" t="s">
        <v>38</v>
      </c>
      <c r="H7" s="18" t="s">
        <v>38</v>
      </c>
      <c r="I7" s="18" t="s">
        <v>37</v>
      </c>
      <c r="J7" s="18" t="s">
        <v>36</v>
      </c>
      <c r="K7" s="18" t="s">
        <v>35</v>
      </c>
    </row>
    <row r="8" spans="1:16383" ht="18" customHeight="1" x14ac:dyDescent="0.25">
      <c r="A8" s="16">
        <v>1000</v>
      </c>
      <c r="B8" s="15" t="s">
        <v>34</v>
      </c>
      <c r="C8" s="14">
        <f t="shared" ref="C8:K8" si="0">SUM(C9:C14)</f>
        <v>480931198.41999996</v>
      </c>
      <c r="D8" s="54">
        <f t="shared" si="0"/>
        <v>0</v>
      </c>
      <c r="E8" s="54">
        <v>0</v>
      </c>
      <c r="F8" s="14">
        <f t="shared" si="0"/>
        <v>480931198.41999996</v>
      </c>
      <c r="G8" s="14">
        <f t="shared" si="0"/>
        <v>235433362.05000001</v>
      </c>
      <c r="H8" s="14">
        <f t="shared" si="0"/>
        <v>1320954.6399999999</v>
      </c>
      <c r="I8" s="14">
        <f t="shared" si="0"/>
        <v>29957040.439999998</v>
      </c>
      <c r="J8" s="14">
        <f t="shared" si="0"/>
        <v>204155366.97</v>
      </c>
      <c r="K8" s="14">
        <f t="shared" si="0"/>
        <v>245497836.36999992</v>
      </c>
    </row>
    <row r="9" spans="1:16383" ht="18" customHeight="1" x14ac:dyDescent="0.3">
      <c r="A9" s="13">
        <v>1100</v>
      </c>
      <c r="B9" s="12" t="s">
        <v>33</v>
      </c>
      <c r="C9" s="11">
        <v>315295389.64999998</v>
      </c>
      <c r="D9" s="11">
        <v>0</v>
      </c>
      <c r="E9" s="48">
        <v>-7641369.3999999966</v>
      </c>
      <c r="F9" s="11">
        <f>C9+D9+E9</f>
        <v>307654020.25</v>
      </c>
      <c r="G9" s="11">
        <f>H9+I9+J9</f>
        <v>150415251.84</v>
      </c>
      <c r="H9" s="48">
        <v>0</v>
      </c>
      <c r="I9" s="48">
        <v>0</v>
      </c>
      <c r="J9" s="48">
        <v>150415251.84</v>
      </c>
      <c r="K9" s="11">
        <f>F9-G9</f>
        <v>157238768.41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</row>
    <row r="10" spans="1:16383" ht="18" customHeight="1" x14ac:dyDescent="0.3">
      <c r="A10" s="13">
        <v>1300</v>
      </c>
      <c r="B10" s="12" t="s">
        <v>32</v>
      </c>
      <c r="C10" s="11">
        <v>86616256.699999928</v>
      </c>
      <c r="D10" s="11">
        <v>0</v>
      </c>
      <c r="E10" s="48">
        <v>2312486.5799999996</v>
      </c>
      <c r="F10" s="11">
        <f t="shared" ref="F10:F56" si="1">C10+D10+E10</f>
        <v>88928743.279999927</v>
      </c>
      <c r="G10" s="11">
        <f t="shared" ref="G10:G14" si="2">H10+I10+J10</f>
        <v>43293677.449999996</v>
      </c>
      <c r="H10" s="48">
        <v>0</v>
      </c>
      <c r="I10" s="48">
        <v>29957040.439999998</v>
      </c>
      <c r="J10" s="48">
        <v>13336637.009999998</v>
      </c>
      <c r="K10" s="11">
        <f>F10-G10</f>
        <v>45635065.829999931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  <c r="XFB10" s="17"/>
      <c r="XFC10" s="17"/>
    </row>
    <row r="11" spans="1:16383" ht="18" customHeight="1" x14ac:dyDescent="0.3">
      <c r="A11" s="13">
        <v>1400</v>
      </c>
      <c r="B11" s="12" t="s">
        <v>31</v>
      </c>
      <c r="C11" s="11">
        <v>40286368.240000002</v>
      </c>
      <c r="D11" s="11">
        <v>0</v>
      </c>
      <c r="E11" s="48">
        <v>196373.86</v>
      </c>
      <c r="F11" s="11">
        <f t="shared" si="1"/>
        <v>40482742.100000001</v>
      </c>
      <c r="G11" s="11">
        <f t="shared" si="2"/>
        <v>20406379.560000006</v>
      </c>
      <c r="H11" s="48">
        <v>0</v>
      </c>
      <c r="I11" s="48">
        <v>0</v>
      </c>
      <c r="J11" s="48">
        <v>20406379.560000006</v>
      </c>
      <c r="K11" s="11">
        <f t="shared" ref="K11:K14" si="3">F11-G11</f>
        <v>20076362.539999995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  <c r="XFB11" s="17"/>
      <c r="XFC11" s="17"/>
    </row>
    <row r="12" spans="1:16383" ht="18" customHeight="1" x14ac:dyDescent="0.3">
      <c r="A12" s="13">
        <v>1500</v>
      </c>
      <c r="B12" s="12" t="s">
        <v>30</v>
      </c>
      <c r="C12" s="11">
        <v>32888178.360000007</v>
      </c>
      <c r="D12" s="11">
        <v>0</v>
      </c>
      <c r="E12" s="48">
        <v>3182213.6300000027</v>
      </c>
      <c r="F12" s="11">
        <f t="shared" si="1"/>
        <v>36070391.99000001</v>
      </c>
      <c r="G12" s="11">
        <f t="shared" si="2"/>
        <v>17496864.080000002</v>
      </c>
      <c r="H12" s="48">
        <v>1320954.6399999999</v>
      </c>
      <c r="I12" s="48">
        <v>0</v>
      </c>
      <c r="J12" s="48">
        <v>16175909.440000001</v>
      </c>
      <c r="K12" s="11">
        <f t="shared" si="3"/>
        <v>18573527.910000008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</row>
    <row r="13" spans="1:16383" ht="18" customHeight="1" x14ac:dyDescent="0.3">
      <c r="A13" s="13">
        <v>1600</v>
      </c>
      <c r="B13" s="12" t="s">
        <v>29</v>
      </c>
      <c r="C13" s="11">
        <v>3000000</v>
      </c>
      <c r="D13" s="11">
        <v>0</v>
      </c>
      <c r="E13" s="48">
        <v>974111.6799999997</v>
      </c>
      <c r="F13" s="11">
        <f t="shared" si="1"/>
        <v>3974111.6799999997</v>
      </c>
      <c r="G13" s="11">
        <f t="shared" si="2"/>
        <v>0</v>
      </c>
      <c r="H13" s="48">
        <v>0</v>
      </c>
      <c r="I13" s="48">
        <v>0</v>
      </c>
      <c r="J13" s="48">
        <v>0</v>
      </c>
      <c r="K13" s="11">
        <f t="shared" si="3"/>
        <v>3974111.6799999997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  <c r="XEX13" s="17"/>
      <c r="XEY13" s="17"/>
      <c r="XEZ13" s="17"/>
      <c r="XFA13" s="17"/>
      <c r="XFB13" s="17"/>
      <c r="XFC13" s="17"/>
    </row>
    <row r="14" spans="1:16383" ht="18" customHeight="1" x14ac:dyDescent="0.3">
      <c r="A14" s="13">
        <v>1700</v>
      </c>
      <c r="B14" s="12" t="s">
        <v>28</v>
      </c>
      <c r="C14" s="11">
        <v>2845005.4699999997</v>
      </c>
      <c r="D14" s="11">
        <v>0</v>
      </c>
      <c r="E14" s="48">
        <v>976183.65</v>
      </c>
      <c r="F14" s="11">
        <f t="shared" si="1"/>
        <v>3821189.1199999996</v>
      </c>
      <c r="G14" s="11">
        <f t="shared" si="2"/>
        <v>3821189.1200000006</v>
      </c>
      <c r="H14" s="48">
        <v>0</v>
      </c>
      <c r="I14" s="48">
        <v>0</v>
      </c>
      <c r="J14" s="48">
        <v>3821189.1200000006</v>
      </c>
      <c r="K14" s="11">
        <f t="shared" si="3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  <c r="XEX14" s="17"/>
      <c r="XEY14" s="17"/>
      <c r="XEZ14" s="17"/>
      <c r="XFA14" s="17"/>
      <c r="XFB14" s="17"/>
      <c r="XFC14" s="17"/>
    </row>
    <row r="15" spans="1:16383" ht="18" customHeight="1" x14ac:dyDescent="0.25">
      <c r="A15" s="16">
        <v>2000</v>
      </c>
      <c r="B15" s="15" t="s">
        <v>27</v>
      </c>
      <c r="C15" s="14">
        <f t="shared" ref="C15:K15" si="4">SUM(C16:C24)</f>
        <v>77990209.409999996</v>
      </c>
      <c r="D15" s="14">
        <f>SUM(D16:D24)</f>
        <v>7130619</v>
      </c>
      <c r="E15" s="14">
        <f t="shared" si="4"/>
        <v>10826668.670000002</v>
      </c>
      <c r="F15" s="14">
        <f>SUM(F16:F24)</f>
        <v>95947497.080000013</v>
      </c>
      <c r="G15" s="14">
        <f t="shared" si="4"/>
        <v>46349450.23999998</v>
      </c>
      <c r="H15" s="14">
        <f t="shared" si="4"/>
        <v>2948832.4699999993</v>
      </c>
      <c r="I15" s="14">
        <f t="shared" si="4"/>
        <v>151490.90000000002</v>
      </c>
      <c r="J15" s="14">
        <f t="shared" si="4"/>
        <v>43249126.86999999</v>
      </c>
      <c r="K15" s="14">
        <f t="shared" si="4"/>
        <v>49598046.840000011</v>
      </c>
    </row>
    <row r="16" spans="1:16383" ht="27" x14ac:dyDescent="0.3">
      <c r="A16" s="13">
        <v>2100</v>
      </c>
      <c r="B16" s="12" t="s">
        <v>118</v>
      </c>
      <c r="C16" s="11">
        <v>6274759.9199999999</v>
      </c>
      <c r="D16" s="11">
        <v>0</v>
      </c>
      <c r="E16" s="48">
        <v>1789105.8099999996</v>
      </c>
      <c r="F16" s="11">
        <f t="shared" si="1"/>
        <v>8063865.7299999995</v>
      </c>
      <c r="G16" s="11">
        <f>H16+I16+J16</f>
        <v>3590305.1500000008</v>
      </c>
      <c r="H16" s="48">
        <v>432672.62999999995</v>
      </c>
      <c r="I16" s="48">
        <v>30667.79</v>
      </c>
      <c r="J16" s="48">
        <v>3126964.7300000009</v>
      </c>
      <c r="K16" s="11">
        <f t="shared" ref="K16:K24" si="5">F16-G16</f>
        <v>4473560.5799999982</v>
      </c>
    </row>
    <row r="17" spans="1:11" ht="18" customHeight="1" x14ac:dyDescent="0.3">
      <c r="A17" s="13">
        <v>2200</v>
      </c>
      <c r="B17" s="12" t="s">
        <v>26</v>
      </c>
      <c r="C17" s="11">
        <v>1051598.8799999999</v>
      </c>
      <c r="D17" s="11">
        <v>0</v>
      </c>
      <c r="E17" s="48">
        <v>-88124.940000000046</v>
      </c>
      <c r="F17" s="11">
        <f t="shared" si="1"/>
        <v>963473.93999999983</v>
      </c>
      <c r="G17" s="11">
        <f t="shared" ref="G17:G24" si="6">H17+I17+J17</f>
        <v>464317.33000000007</v>
      </c>
      <c r="H17" s="48">
        <v>20540.949999999997</v>
      </c>
      <c r="I17" s="48">
        <v>14857</v>
      </c>
      <c r="J17" s="48">
        <v>428919.38000000006</v>
      </c>
      <c r="K17" s="11">
        <f t="shared" si="5"/>
        <v>499156.60999999975</v>
      </c>
    </row>
    <row r="18" spans="1:11" ht="18" customHeight="1" x14ac:dyDescent="0.3">
      <c r="A18" s="13">
        <v>2300</v>
      </c>
      <c r="B18" s="12" t="s">
        <v>25</v>
      </c>
      <c r="C18" s="11">
        <v>321012.31</v>
      </c>
      <c r="D18" s="11">
        <v>0</v>
      </c>
      <c r="E18" s="48">
        <v>536905.04999999993</v>
      </c>
      <c r="F18" s="11">
        <f t="shared" si="1"/>
        <v>857917.35999999987</v>
      </c>
      <c r="G18" s="11">
        <f t="shared" si="6"/>
        <v>444357.36</v>
      </c>
      <c r="H18" s="48">
        <v>0</v>
      </c>
      <c r="I18" s="48">
        <v>0</v>
      </c>
      <c r="J18" s="48">
        <v>444357.36</v>
      </c>
      <c r="K18" s="11">
        <f t="shared" si="5"/>
        <v>413559.99999999988</v>
      </c>
    </row>
    <row r="19" spans="1:11" ht="18" customHeight="1" x14ac:dyDescent="0.3">
      <c r="A19" s="13">
        <v>2400</v>
      </c>
      <c r="B19" s="12" t="s">
        <v>119</v>
      </c>
      <c r="C19" s="11">
        <v>22304435.339999996</v>
      </c>
      <c r="D19" s="11">
        <v>0</v>
      </c>
      <c r="E19" s="48">
        <v>6095732.200000003</v>
      </c>
      <c r="F19" s="11">
        <f t="shared" si="1"/>
        <v>28400167.539999999</v>
      </c>
      <c r="G19" s="11">
        <f t="shared" si="6"/>
        <v>13452197.109999988</v>
      </c>
      <c r="H19" s="48">
        <v>1381061.2799999993</v>
      </c>
      <c r="I19" s="48">
        <v>12885.17</v>
      </c>
      <c r="J19" s="48">
        <v>12058250.659999989</v>
      </c>
      <c r="K19" s="11">
        <f t="shared" si="5"/>
        <v>14947970.430000011</v>
      </c>
    </row>
    <row r="20" spans="1:11" ht="18" customHeight="1" x14ac:dyDescent="0.3">
      <c r="A20" s="13">
        <v>2500</v>
      </c>
      <c r="B20" s="12" t="s">
        <v>120</v>
      </c>
      <c r="C20" s="11">
        <v>2811922.15</v>
      </c>
      <c r="D20" s="11">
        <v>196020</v>
      </c>
      <c r="E20" s="48">
        <v>1398334.4999999998</v>
      </c>
      <c r="F20" s="11">
        <f t="shared" si="1"/>
        <v>4406276.6499999994</v>
      </c>
      <c r="G20" s="11">
        <f t="shared" si="6"/>
        <v>1507663.8100000003</v>
      </c>
      <c r="H20" s="48">
        <v>53242.46</v>
      </c>
      <c r="I20" s="48">
        <v>29039.86</v>
      </c>
      <c r="J20" s="48">
        <v>1425381.4900000002</v>
      </c>
      <c r="K20" s="11">
        <f t="shared" si="5"/>
        <v>2898612.8399999989</v>
      </c>
    </row>
    <row r="21" spans="1:11" ht="18" customHeight="1" x14ac:dyDescent="0.3">
      <c r="A21" s="13">
        <v>2600</v>
      </c>
      <c r="B21" s="12" t="s">
        <v>24</v>
      </c>
      <c r="C21" s="11">
        <v>32399184.360000003</v>
      </c>
      <c r="D21" s="11">
        <v>0</v>
      </c>
      <c r="E21" s="48">
        <v>1375629.7799999989</v>
      </c>
      <c r="F21" s="11">
        <f t="shared" si="1"/>
        <v>33774814.140000001</v>
      </c>
      <c r="G21" s="11">
        <f t="shared" si="6"/>
        <v>20119864.739999998</v>
      </c>
      <c r="H21" s="48">
        <v>231128.28</v>
      </c>
      <c r="I21" s="48">
        <v>0</v>
      </c>
      <c r="J21" s="48">
        <v>19888736.459999997</v>
      </c>
      <c r="K21" s="11">
        <f t="shared" si="5"/>
        <v>13654949.400000002</v>
      </c>
    </row>
    <row r="22" spans="1:11" ht="27" x14ac:dyDescent="0.3">
      <c r="A22" s="13">
        <v>2700</v>
      </c>
      <c r="B22" s="12" t="s">
        <v>23</v>
      </c>
      <c r="C22" s="11">
        <v>2033876.2</v>
      </c>
      <c r="D22" s="11">
        <v>6934599</v>
      </c>
      <c r="E22" s="48">
        <v>232828.89000000045</v>
      </c>
      <c r="F22" s="11">
        <f t="shared" si="1"/>
        <v>9201304.0899999999</v>
      </c>
      <c r="G22" s="11">
        <f>H22+I22+J22</f>
        <v>2540285.7600000002</v>
      </c>
      <c r="H22" s="48">
        <v>517308.54</v>
      </c>
      <c r="I22" s="48">
        <v>4802.4000000000033</v>
      </c>
      <c r="J22" s="48">
        <v>2018174.8200000003</v>
      </c>
      <c r="K22" s="11">
        <f t="shared" si="5"/>
        <v>6661018.3300000001</v>
      </c>
    </row>
    <row r="23" spans="1:11" ht="18" customHeight="1" x14ac:dyDescent="0.3">
      <c r="A23" s="13">
        <v>2800</v>
      </c>
      <c r="B23" s="12" t="s">
        <v>22</v>
      </c>
      <c r="C23" s="11">
        <v>2000000</v>
      </c>
      <c r="D23" s="11">
        <v>0</v>
      </c>
      <c r="E23" s="48">
        <v>-183680.97</v>
      </c>
      <c r="F23" s="11">
        <f t="shared" si="1"/>
        <v>1816319.03</v>
      </c>
      <c r="G23" s="11">
        <f t="shared" si="6"/>
        <v>62849.98</v>
      </c>
      <c r="H23" s="48">
        <v>62849.98</v>
      </c>
      <c r="I23" s="48">
        <v>0</v>
      </c>
      <c r="J23" s="48">
        <v>0</v>
      </c>
      <c r="K23" s="11">
        <f t="shared" si="5"/>
        <v>1753469.05</v>
      </c>
    </row>
    <row r="24" spans="1:11" ht="18" customHeight="1" x14ac:dyDescent="0.3">
      <c r="A24" s="13">
        <v>2900</v>
      </c>
      <c r="B24" s="12" t="s">
        <v>21</v>
      </c>
      <c r="C24" s="11">
        <v>8793420.2500000037</v>
      </c>
      <c r="D24" s="11">
        <v>0</v>
      </c>
      <c r="E24" s="48">
        <v>-330061.65000000008</v>
      </c>
      <c r="F24" s="11">
        <f t="shared" si="1"/>
        <v>8463358.6000000034</v>
      </c>
      <c r="G24" s="11">
        <f t="shared" si="6"/>
        <v>4167609.0000000033</v>
      </c>
      <c r="H24" s="48">
        <v>250028.34999999998</v>
      </c>
      <c r="I24" s="48">
        <v>59238.679999999993</v>
      </c>
      <c r="J24" s="48">
        <v>3858341.9700000035</v>
      </c>
      <c r="K24" s="11">
        <f t="shared" si="5"/>
        <v>4295749.5999999996</v>
      </c>
    </row>
    <row r="25" spans="1:11" ht="18" customHeight="1" x14ac:dyDescent="0.25">
      <c r="A25" s="16">
        <v>3000</v>
      </c>
      <c r="B25" s="15" t="s">
        <v>20</v>
      </c>
      <c r="C25" s="14">
        <f t="shared" ref="C25:K25" si="7">SUM(C26:C34)</f>
        <v>314864240.83000004</v>
      </c>
      <c r="D25" s="14">
        <f t="shared" si="7"/>
        <v>17649606.100000001</v>
      </c>
      <c r="E25" s="14">
        <f t="shared" si="7"/>
        <v>91967428.660000011</v>
      </c>
      <c r="F25" s="14">
        <f t="shared" si="7"/>
        <v>424481275.59000003</v>
      </c>
      <c r="G25" s="14">
        <f t="shared" si="7"/>
        <v>197603938.91999999</v>
      </c>
      <c r="H25" s="14">
        <f t="shared" si="7"/>
        <v>8074750.2399999993</v>
      </c>
      <c r="I25" s="14">
        <f t="shared" si="7"/>
        <v>4013428.6699999995</v>
      </c>
      <c r="J25" s="14">
        <f t="shared" si="7"/>
        <v>185515760.00999999</v>
      </c>
      <c r="K25" s="14">
        <f t="shared" si="7"/>
        <v>226877336.67000011</v>
      </c>
    </row>
    <row r="26" spans="1:11" ht="18" customHeight="1" x14ac:dyDescent="0.3">
      <c r="A26" s="13">
        <v>3100</v>
      </c>
      <c r="B26" s="12" t="s">
        <v>19</v>
      </c>
      <c r="C26" s="48">
        <v>33638276.710000001</v>
      </c>
      <c r="D26" s="48">
        <v>0</v>
      </c>
      <c r="E26" s="48">
        <v>-82433.460000000894</v>
      </c>
      <c r="F26" s="11">
        <f t="shared" si="1"/>
        <v>33555843.25</v>
      </c>
      <c r="G26" s="11">
        <f>H26+I26+J26</f>
        <v>17978740.57</v>
      </c>
      <c r="H26" s="48">
        <v>137144.9</v>
      </c>
      <c r="I26" s="48">
        <v>40110</v>
      </c>
      <c r="J26" s="48">
        <v>17801485.670000002</v>
      </c>
      <c r="K26" s="11">
        <f t="shared" ref="K26:K34" si="8">F26-G26</f>
        <v>15577102.68</v>
      </c>
    </row>
    <row r="27" spans="1:11" ht="18" customHeight="1" x14ac:dyDescent="0.3">
      <c r="A27" s="13">
        <v>3200</v>
      </c>
      <c r="B27" s="12" t="s">
        <v>18</v>
      </c>
      <c r="C27" s="48">
        <v>48493884.339999996</v>
      </c>
      <c r="D27" s="48">
        <v>15895693</v>
      </c>
      <c r="E27" s="48">
        <v>19034217.150000006</v>
      </c>
      <c r="F27" s="11">
        <f t="shared" si="1"/>
        <v>83423794.49000001</v>
      </c>
      <c r="G27" s="11">
        <f t="shared" ref="G27:G56" si="9">H27+I27+J27</f>
        <v>38459030.470000006</v>
      </c>
      <c r="H27" s="48">
        <v>981105.8</v>
      </c>
      <c r="I27" s="48">
        <v>37609.199999999997</v>
      </c>
      <c r="J27" s="48">
        <v>37440315.470000006</v>
      </c>
      <c r="K27" s="11">
        <f t="shared" si="8"/>
        <v>44964764.020000003</v>
      </c>
    </row>
    <row r="28" spans="1:11" ht="18" customHeight="1" x14ac:dyDescent="0.3">
      <c r="A28" s="13">
        <v>3300</v>
      </c>
      <c r="B28" s="12" t="s">
        <v>121</v>
      </c>
      <c r="C28" s="48">
        <v>84980778.289999992</v>
      </c>
      <c r="D28" s="48">
        <v>142725.93</v>
      </c>
      <c r="E28" s="48">
        <v>54222168.070000023</v>
      </c>
      <c r="F28" s="11">
        <f t="shared" si="1"/>
        <v>139345672.29000002</v>
      </c>
      <c r="G28" s="11">
        <f t="shared" si="9"/>
        <v>62445504.18999999</v>
      </c>
      <c r="H28" s="48">
        <v>1107318.6000000001</v>
      </c>
      <c r="I28" s="48">
        <v>9026.01</v>
      </c>
      <c r="J28" s="48">
        <v>61329159.579999991</v>
      </c>
      <c r="K28" s="11">
        <f t="shared" si="8"/>
        <v>76900168.100000024</v>
      </c>
    </row>
    <row r="29" spans="1:11" ht="15.75" x14ac:dyDescent="0.3">
      <c r="A29" s="13">
        <v>3400</v>
      </c>
      <c r="B29" s="12" t="s">
        <v>17</v>
      </c>
      <c r="C29" s="48">
        <v>18665796.020000007</v>
      </c>
      <c r="D29" s="48">
        <v>1611187.17</v>
      </c>
      <c r="E29" s="48">
        <v>2491043.3099999996</v>
      </c>
      <c r="F29" s="11">
        <f t="shared" si="1"/>
        <v>22768026.500000004</v>
      </c>
      <c r="G29" s="11">
        <f t="shared" si="9"/>
        <v>13617843.33</v>
      </c>
      <c r="H29" s="48">
        <v>523861.8</v>
      </c>
      <c r="I29" s="48">
        <v>0</v>
      </c>
      <c r="J29" s="48">
        <v>13093981.529999999</v>
      </c>
      <c r="K29" s="11">
        <f t="shared" si="8"/>
        <v>9150183.1700000037</v>
      </c>
    </row>
    <row r="30" spans="1:11" ht="27" x14ac:dyDescent="0.3">
      <c r="A30" s="13">
        <v>3500</v>
      </c>
      <c r="B30" s="12" t="s">
        <v>16</v>
      </c>
      <c r="C30" s="48">
        <v>76463238.89000006</v>
      </c>
      <c r="D30" s="48">
        <v>0</v>
      </c>
      <c r="E30" s="48">
        <v>7165775.3200000003</v>
      </c>
      <c r="F30" s="11">
        <f t="shared" si="1"/>
        <v>83629014.210000068</v>
      </c>
      <c r="G30" s="11">
        <f t="shared" si="9"/>
        <v>40876943.909999996</v>
      </c>
      <c r="H30" s="48">
        <v>913339.6</v>
      </c>
      <c r="I30" s="48">
        <v>13224</v>
      </c>
      <c r="J30" s="48">
        <v>39950380.309999995</v>
      </c>
      <c r="K30" s="11">
        <f t="shared" si="8"/>
        <v>42752070.300000072</v>
      </c>
    </row>
    <row r="31" spans="1:11" ht="18" customHeight="1" x14ac:dyDescent="0.3">
      <c r="A31" s="13">
        <v>3600</v>
      </c>
      <c r="B31" s="12" t="s">
        <v>15</v>
      </c>
      <c r="C31" s="48">
        <v>9286560</v>
      </c>
      <c r="D31" s="48">
        <v>0</v>
      </c>
      <c r="E31" s="48">
        <v>6059086.5899999999</v>
      </c>
      <c r="F31" s="11">
        <f t="shared" si="1"/>
        <v>15345646.59</v>
      </c>
      <c r="G31" s="11">
        <f t="shared" si="9"/>
        <v>4391392.22</v>
      </c>
      <c r="H31" s="48">
        <v>125000</v>
      </c>
      <c r="I31" s="48">
        <v>189822.39</v>
      </c>
      <c r="J31" s="48">
        <v>4076569.83</v>
      </c>
      <c r="K31" s="11">
        <f t="shared" si="8"/>
        <v>10954254.370000001</v>
      </c>
    </row>
    <row r="32" spans="1:11" ht="18" customHeight="1" x14ac:dyDescent="0.3">
      <c r="A32" s="13">
        <v>3700</v>
      </c>
      <c r="B32" s="12" t="s">
        <v>122</v>
      </c>
      <c r="C32" s="48">
        <v>1653708</v>
      </c>
      <c r="D32" s="48">
        <v>0</v>
      </c>
      <c r="E32" s="48">
        <v>-555014.9800000001</v>
      </c>
      <c r="F32" s="11">
        <f t="shared" si="1"/>
        <v>1098693.02</v>
      </c>
      <c r="G32" s="11">
        <f t="shared" si="9"/>
        <v>297202.32999999996</v>
      </c>
      <c r="H32" s="48">
        <v>2798</v>
      </c>
      <c r="I32" s="48">
        <v>3282.58</v>
      </c>
      <c r="J32" s="48">
        <v>291121.74999999994</v>
      </c>
      <c r="K32" s="11">
        <f t="shared" si="8"/>
        <v>801490.69000000006</v>
      </c>
    </row>
    <row r="33" spans="1:11" ht="18" customHeight="1" x14ac:dyDescent="0.3">
      <c r="A33" s="13">
        <v>3800</v>
      </c>
      <c r="B33" s="12" t="s">
        <v>14</v>
      </c>
      <c r="C33" s="48">
        <v>13194809.299999999</v>
      </c>
      <c r="D33" s="48">
        <v>0</v>
      </c>
      <c r="E33" s="48">
        <v>4572296.97</v>
      </c>
      <c r="F33" s="11">
        <f t="shared" si="1"/>
        <v>17767106.27</v>
      </c>
      <c r="G33" s="11">
        <f t="shared" si="9"/>
        <v>5618184.5499999998</v>
      </c>
      <c r="H33" s="48">
        <v>664007</v>
      </c>
      <c r="I33" s="48">
        <v>30709.82</v>
      </c>
      <c r="J33" s="48">
        <v>4923467.7299999995</v>
      </c>
      <c r="K33" s="11">
        <f t="shared" si="8"/>
        <v>12148921.719999999</v>
      </c>
    </row>
    <row r="34" spans="1:11" ht="18" customHeight="1" x14ac:dyDescent="0.3">
      <c r="A34" s="13">
        <v>3900</v>
      </c>
      <c r="B34" s="12" t="s">
        <v>13</v>
      </c>
      <c r="C34" s="48">
        <v>28487189.279999994</v>
      </c>
      <c r="D34" s="48">
        <v>0</v>
      </c>
      <c r="E34" s="48">
        <v>-939710.31</v>
      </c>
      <c r="F34" s="11">
        <f t="shared" si="1"/>
        <v>27547478.969999995</v>
      </c>
      <c r="G34" s="11">
        <f t="shared" si="9"/>
        <v>13919097.35</v>
      </c>
      <c r="H34" s="48">
        <v>3620174.54</v>
      </c>
      <c r="I34" s="48">
        <v>3689644.6699999995</v>
      </c>
      <c r="J34" s="48">
        <v>6609278.1400000006</v>
      </c>
      <c r="K34" s="11">
        <f t="shared" si="8"/>
        <v>13628381.619999995</v>
      </c>
    </row>
    <row r="35" spans="1:11" x14ac:dyDescent="0.25">
      <c r="A35" s="16">
        <v>4000</v>
      </c>
      <c r="B35" s="15" t="s">
        <v>12</v>
      </c>
      <c r="C35" s="14">
        <f t="shared" ref="C35:K35" si="10">SUM(C36:C39)</f>
        <v>106596088.22999999</v>
      </c>
      <c r="D35" s="14">
        <f t="shared" si="10"/>
        <v>10545000</v>
      </c>
      <c r="E35" s="14">
        <f t="shared" si="10"/>
        <v>12035222.470000001</v>
      </c>
      <c r="F35" s="14">
        <f t="shared" si="10"/>
        <v>129176310.7</v>
      </c>
      <c r="G35" s="14">
        <f t="shared" si="10"/>
        <v>45548185.680000007</v>
      </c>
      <c r="H35" s="14">
        <f t="shared" si="10"/>
        <v>829715.84</v>
      </c>
      <c r="I35" s="14">
        <f t="shared" si="10"/>
        <v>1770664.02</v>
      </c>
      <c r="J35" s="14">
        <f t="shared" si="10"/>
        <v>42947805.820000008</v>
      </c>
      <c r="K35" s="14">
        <f t="shared" si="10"/>
        <v>83628125.019999996</v>
      </c>
    </row>
    <row r="36" spans="1:11" ht="15.75" x14ac:dyDescent="0.3">
      <c r="A36" s="13">
        <v>4100</v>
      </c>
      <c r="B36" s="12" t="s">
        <v>123</v>
      </c>
      <c r="C36" s="11">
        <v>39442291.229999997</v>
      </c>
      <c r="D36" s="48">
        <v>0</v>
      </c>
      <c r="E36" s="48">
        <v>0</v>
      </c>
      <c r="F36" s="11">
        <f t="shared" si="1"/>
        <v>39442291.229999997</v>
      </c>
      <c r="G36" s="11">
        <f t="shared" si="9"/>
        <v>17755386.23</v>
      </c>
      <c r="H36" s="48">
        <v>0</v>
      </c>
      <c r="I36" s="48">
        <v>0</v>
      </c>
      <c r="J36" s="48">
        <v>17755386.23</v>
      </c>
      <c r="K36" s="11">
        <f>F36-G36</f>
        <v>21686904.999999996</v>
      </c>
    </row>
    <row r="37" spans="1:11" ht="15.75" x14ac:dyDescent="0.3">
      <c r="A37" s="13">
        <v>4300</v>
      </c>
      <c r="B37" s="12" t="s">
        <v>11</v>
      </c>
      <c r="C37" s="11">
        <v>5552000</v>
      </c>
      <c r="D37" s="48">
        <v>545000</v>
      </c>
      <c r="E37" s="48">
        <v>2826790.4299999997</v>
      </c>
      <c r="F37" s="11">
        <f t="shared" si="1"/>
        <v>8923790.4299999997</v>
      </c>
      <c r="G37" s="11">
        <f t="shared" si="9"/>
        <v>1286759.44</v>
      </c>
      <c r="H37" s="48">
        <v>185000</v>
      </c>
      <c r="I37" s="48">
        <v>2.2737367544323206E-13</v>
      </c>
      <c r="J37" s="48">
        <v>1101759.44</v>
      </c>
      <c r="K37" s="11">
        <f t="shared" ref="K37:K39" si="11">F37-G37</f>
        <v>7637030.9900000002</v>
      </c>
    </row>
    <row r="38" spans="1:11" ht="15.75" x14ac:dyDescent="0.3">
      <c r="A38" s="13">
        <v>4400</v>
      </c>
      <c r="B38" s="12" t="s">
        <v>10</v>
      </c>
      <c r="C38" s="11">
        <v>48849556</v>
      </c>
      <c r="D38" s="48">
        <v>10000000</v>
      </c>
      <c r="E38" s="48">
        <v>9208432.040000001</v>
      </c>
      <c r="F38" s="11">
        <f t="shared" si="1"/>
        <v>68057988.040000007</v>
      </c>
      <c r="G38" s="11">
        <f t="shared" si="9"/>
        <v>21136631.460000005</v>
      </c>
      <c r="H38" s="48">
        <v>644715.84</v>
      </c>
      <c r="I38" s="48">
        <v>943069.8</v>
      </c>
      <c r="J38" s="48">
        <v>19548845.820000004</v>
      </c>
      <c r="K38" s="11">
        <f t="shared" si="11"/>
        <v>46921356.579999998</v>
      </c>
    </row>
    <row r="39" spans="1:11" ht="15.75" x14ac:dyDescent="0.3">
      <c r="A39" s="13">
        <v>4500</v>
      </c>
      <c r="B39" s="12" t="s">
        <v>9</v>
      </c>
      <c r="C39" s="11">
        <v>12752241</v>
      </c>
      <c r="D39" s="48">
        <v>0</v>
      </c>
      <c r="E39" s="48">
        <v>0</v>
      </c>
      <c r="F39" s="11">
        <f t="shared" si="1"/>
        <v>12752241</v>
      </c>
      <c r="G39" s="11">
        <f t="shared" si="9"/>
        <v>5369408.5499999998</v>
      </c>
      <c r="H39" s="48">
        <v>0</v>
      </c>
      <c r="I39" s="48">
        <v>827594.22</v>
      </c>
      <c r="J39" s="48">
        <v>4541814.33</v>
      </c>
      <c r="K39" s="11">
        <f t="shared" si="11"/>
        <v>7382832.4500000002</v>
      </c>
    </row>
    <row r="40" spans="1:11" x14ac:dyDescent="0.25">
      <c r="A40" s="16">
        <v>5000</v>
      </c>
      <c r="B40" s="15" t="s">
        <v>8</v>
      </c>
      <c r="C40" s="14">
        <f>SUM(C41:C49)</f>
        <v>50212954.779999994</v>
      </c>
      <c r="D40" s="14">
        <f t="shared" ref="D40:J40" si="12">SUM(D41:D49)</f>
        <v>0</v>
      </c>
      <c r="E40" s="14">
        <f t="shared" si="12"/>
        <v>-6053123.8600000013</v>
      </c>
      <c r="F40" s="14">
        <f>SUM(F41:F49)</f>
        <v>44159830.920000002</v>
      </c>
      <c r="G40" s="14">
        <f>SUM(G41:G49)</f>
        <v>25683734.049999997</v>
      </c>
      <c r="H40" s="14">
        <f>SUM(H41:H49)</f>
        <v>973861.74</v>
      </c>
      <c r="I40" s="14">
        <f t="shared" si="12"/>
        <v>26812.300000000003</v>
      </c>
      <c r="J40" s="14">
        <f t="shared" si="12"/>
        <v>24683060.009999998</v>
      </c>
      <c r="K40" s="14">
        <f>SUM(K41:K49)</f>
        <v>18476096.869999997</v>
      </c>
    </row>
    <row r="41" spans="1:11" ht="15.75" x14ac:dyDescent="0.3">
      <c r="A41" s="13">
        <v>5100</v>
      </c>
      <c r="B41" s="12" t="s">
        <v>7</v>
      </c>
      <c r="C41" s="11">
        <v>7470886.2300000004</v>
      </c>
      <c r="D41" s="11">
        <v>0</v>
      </c>
      <c r="E41" s="48">
        <v>4279506.4499999993</v>
      </c>
      <c r="F41" s="11">
        <f t="shared" si="1"/>
        <v>11750392.68</v>
      </c>
      <c r="G41" s="11">
        <f t="shared" si="9"/>
        <v>6684990.5499999989</v>
      </c>
      <c r="H41" s="48">
        <v>163899.57</v>
      </c>
      <c r="I41" s="48">
        <v>19669.02</v>
      </c>
      <c r="J41" s="48">
        <v>6501421.959999999</v>
      </c>
      <c r="K41" s="11">
        <f>F41-G41</f>
        <v>5065402.1300000008</v>
      </c>
    </row>
    <row r="42" spans="1:11" ht="15.75" x14ac:dyDescent="0.3">
      <c r="A42" s="13">
        <v>5200</v>
      </c>
      <c r="B42" s="12" t="s">
        <v>6</v>
      </c>
      <c r="C42" s="11">
        <v>183353.62</v>
      </c>
      <c r="D42" s="11">
        <v>0</v>
      </c>
      <c r="E42" s="48">
        <v>1459556.68</v>
      </c>
      <c r="F42" s="11">
        <f t="shared" si="1"/>
        <v>1642910.2999999998</v>
      </c>
      <c r="G42" s="11">
        <f t="shared" si="9"/>
        <v>518733.47</v>
      </c>
      <c r="H42" s="48">
        <v>28479.16</v>
      </c>
      <c r="I42" s="48">
        <v>0</v>
      </c>
      <c r="J42" s="48">
        <v>490254.31</v>
      </c>
      <c r="K42" s="11">
        <f t="shared" ref="K42:K49" si="13">F42-G42</f>
        <v>1124176.8299999998</v>
      </c>
    </row>
    <row r="43" spans="1:11" ht="15.75" x14ac:dyDescent="0.3">
      <c r="A43" s="13">
        <v>5300</v>
      </c>
      <c r="B43" s="12" t="s">
        <v>124</v>
      </c>
      <c r="C43" s="11">
        <v>560255.98</v>
      </c>
      <c r="D43" s="11">
        <v>0</v>
      </c>
      <c r="E43" s="48">
        <v>-415774.77</v>
      </c>
      <c r="F43" s="11">
        <f t="shared" si="1"/>
        <v>144481.20999999996</v>
      </c>
      <c r="G43" s="11">
        <f t="shared" si="9"/>
        <v>7668.99</v>
      </c>
      <c r="H43" s="48">
        <v>0</v>
      </c>
      <c r="I43" s="48">
        <v>0</v>
      </c>
      <c r="J43" s="48">
        <v>7668.99</v>
      </c>
      <c r="K43" s="11">
        <f t="shared" si="13"/>
        <v>136812.21999999997</v>
      </c>
    </row>
    <row r="44" spans="1:11" ht="15.75" x14ac:dyDescent="0.3">
      <c r="A44" s="13">
        <v>5400</v>
      </c>
      <c r="B44" s="12" t="s">
        <v>125</v>
      </c>
      <c r="C44" s="11">
        <v>15000000</v>
      </c>
      <c r="D44" s="11">
        <v>0</v>
      </c>
      <c r="E44" s="48">
        <v>-14817268.800000001</v>
      </c>
      <c r="F44" s="11">
        <f t="shared" si="1"/>
        <v>182731.19999999925</v>
      </c>
      <c r="G44" s="11">
        <f t="shared" si="9"/>
        <v>149002</v>
      </c>
      <c r="H44" s="48">
        <v>0</v>
      </c>
      <c r="I44" s="48">
        <v>0</v>
      </c>
      <c r="J44" s="48">
        <v>149002</v>
      </c>
      <c r="K44" s="11">
        <f t="shared" si="13"/>
        <v>33729.199999999255</v>
      </c>
    </row>
    <row r="45" spans="1:11" ht="15.75" x14ac:dyDescent="0.3">
      <c r="A45" s="13">
        <v>5500</v>
      </c>
      <c r="B45" s="12" t="s">
        <v>5</v>
      </c>
      <c r="C45" s="11">
        <v>2000000</v>
      </c>
      <c r="D45" s="11">
        <v>0</v>
      </c>
      <c r="E45" s="48">
        <v>-2000000</v>
      </c>
      <c r="F45" s="11">
        <f t="shared" si="1"/>
        <v>0</v>
      </c>
      <c r="G45" s="11">
        <f t="shared" si="9"/>
        <v>0</v>
      </c>
      <c r="H45" s="48">
        <v>0</v>
      </c>
      <c r="I45" s="48">
        <v>0</v>
      </c>
      <c r="J45" s="48">
        <v>0</v>
      </c>
      <c r="K45" s="11">
        <f t="shared" si="13"/>
        <v>0</v>
      </c>
    </row>
    <row r="46" spans="1:11" ht="15.75" x14ac:dyDescent="0.3">
      <c r="A46" s="13">
        <v>5600</v>
      </c>
      <c r="B46" s="12" t="s">
        <v>4</v>
      </c>
      <c r="C46" s="11">
        <v>8918315.3000000007</v>
      </c>
      <c r="D46" s="11">
        <v>0</v>
      </c>
      <c r="E46" s="48">
        <v>113263.58000000002</v>
      </c>
      <c r="F46" s="11">
        <f t="shared" si="1"/>
        <v>9031578.8800000008</v>
      </c>
      <c r="G46" s="11">
        <f t="shared" si="9"/>
        <v>5855372.9300000006</v>
      </c>
      <c r="H46" s="48">
        <v>245971.33000000002</v>
      </c>
      <c r="I46" s="48">
        <v>7143.2800000000034</v>
      </c>
      <c r="J46" s="48">
        <v>5602258.3200000003</v>
      </c>
      <c r="K46" s="11">
        <f t="shared" si="13"/>
        <v>3176205.95</v>
      </c>
    </row>
    <row r="47" spans="1:11" ht="15.75" x14ac:dyDescent="0.3">
      <c r="A47" s="13">
        <v>5700</v>
      </c>
      <c r="B47" s="12" t="s">
        <v>114</v>
      </c>
      <c r="C47" s="11">
        <v>330000</v>
      </c>
      <c r="D47" s="11">
        <v>0</v>
      </c>
      <c r="E47" s="48">
        <v>-307080</v>
      </c>
      <c r="F47" s="11">
        <f t="shared" si="1"/>
        <v>22920</v>
      </c>
      <c r="G47" s="11">
        <f t="shared" si="9"/>
        <v>0</v>
      </c>
      <c r="H47" s="48">
        <v>0</v>
      </c>
      <c r="I47" s="48">
        <v>0</v>
      </c>
      <c r="J47" s="48">
        <v>0</v>
      </c>
      <c r="K47" s="11">
        <f t="shared" si="13"/>
        <v>22920</v>
      </c>
    </row>
    <row r="48" spans="1:11" ht="15.75" x14ac:dyDescent="0.3">
      <c r="A48" s="13">
        <v>5800</v>
      </c>
      <c r="B48" s="12" t="s">
        <v>117</v>
      </c>
      <c r="C48" s="11">
        <v>0</v>
      </c>
      <c r="D48" s="11">
        <v>0</v>
      </c>
      <c r="E48" s="48">
        <v>8778240</v>
      </c>
      <c r="F48" s="11">
        <f t="shared" si="1"/>
        <v>8778240</v>
      </c>
      <c r="G48" s="11">
        <f t="shared" si="9"/>
        <v>8778240</v>
      </c>
      <c r="H48" s="48">
        <v>0</v>
      </c>
      <c r="I48" s="48">
        <v>0</v>
      </c>
      <c r="J48" s="48">
        <v>8778240</v>
      </c>
      <c r="K48" s="11">
        <f t="shared" si="13"/>
        <v>0</v>
      </c>
    </row>
    <row r="49" spans="1:11" ht="15.75" x14ac:dyDescent="0.3">
      <c r="A49" s="13">
        <v>5900</v>
      </c>
      <c r="B49" s="12" t="s">
        <v>3</v>
      </c>
      <c r="C49" s="11">
        <v>15750143.65</v>
      </c>
      <c r="D49" s="11">
        <v>0</v>
      </c>
      <c r="E49" s="48">
        <v>-3143567</v>
      </c>
      <c r="F49" s="11">
        <f t="shared" si="1"/>
        <v>12606576.65</v>
      </c>
      <c r="G49" s="11">
        <f t="shared" si="9"/>
        <v>3689726.1100000003</v>
      </c>
      <c r="H49" s="48">
        <v>535511.67999999993</v>
      </c>
      <c r="I49" s="48">
        <v>0</v>
      </c>
      <c r="J49" s="48">
        <v>3154214.43</v>
      </c>
      <c r="K49" s="11">
        <f t="shared" si="13"/>
        <v>8916850.5399999991</v>
      </c>
    </row>
    <row r="50" spans="1:11" ht="18" customHeight="1" x14ac:dyDescent="0.25">
      <c r="A50" s="16">
        <v>6000</v>
      </c>
      <c r="B50" s="15" t="s">
        <v>2</v>
      </c>
      <c r="C50" s="14">
        <f t="shared" ref="C50:K50" si="14">SUM(C51:C51)</f>
        <v>168244644.32999998</v>
      </c>
      <c r="D50" s="14">
        <f t="shared" si="14"/>
        <v>283337048.36000001</v>
      </c>
      <c r="E50" s="14">
        <f t="shared" si="14"/>
        <v>-104563623.53000002</v>
      </c>
      <c r="F50" s="14">
        <f t="shared" si="14"/>
        <v>347018069.15999997</v>
      </c>
      <c r="G50" s="14">
        <f t="shared" si="14"/>
        <v>91048313.74000001</v>
      </c>
      <c r="H50" s="14">
        <f t="shared" si="14"/>
        <v>97642.12</v>
      </c>
      <c r="I50" s="14">
        <f t="shared" si="14"/>
        <v>0</v>
      </c>
      <c r="J50" s="14">
        <f t="shared" si="14"/>
        <v>90950671.620000005</v>
      </c>
      <c r="K50" s="14">
        <f t="shared" si="14"/>
        <v>255969755.41999996</v>
      </c>
    </row>
    <row r="51" spans="1:11" ht="18" customHeight="1" x14ac:dyDescent="0.3">
      <c r="A51" s="13">
        <v>6100</v>
      </c>
      <c r="B51" s="12" t="s">
        <v>126</v>
      </c>
      <c r="C51" s="11">
        <v>168244644.32999998</v>
      </c>
      <c r="D51" s="11">
        <v>283337048.36000001</v>
      </c>
      <c r="E51" s="48">
        <v>-104563623.53000002</v>
      </c>
      <c r="F51" s="11">
        <f t="shared" si="1"/>
        <v>347018069.15999997</v>
      </c>
      <c r="G51" s="11">
        <f t="shared" si="9"/>
        <v>91048313.74000001</v>
      </c>
      <c r="H51" s="48">
        <v>97642.12</v>
      </c>
      <c r="I51" s="48">
        <v>0</v>
      </c>
      <c r="J51" s="48">
        <v>90950671.620000005</v>
      </c>
      <c r="K51" s="11">
        <f>F51-G51</f>
        <v>255969755.41999996</v>
      </c>
    </row>
    <row r="52" spans="1:11" ht="18" customHeight="1" x14ac:dyDescent="0.25">
      <c r="A52" s="16">
        <v>9000</v>
      </c>
      <c r="B52" s="15" t="s">
        <v>1</v>
      </c>
      <c r="C52" s="14">
        <f t="shared" ref="C52:K52" si="15">SUM(C53:C56)</f>
        <v>17000000</v>
      </c>
      <c r="D52" s="14">
        <f t="shared" si="15"/>
        <v>51847964.819999993</v>
      </c>
      <c r="E52" s="14">
        <f t="shared" si="15"/>
        <v>-4212572.41</v>
      </c>
      <c r="F52" s="14">
        <f t="shared" si="15"/>
        <v>64635392.409999996</v>
      </c>
      <c r="G52" s="14">
        <f t="shared" si="15"/>
        <v>49706433.120000005</v>
      </c>
      <c r="H52" s="14">
        <f>SUM(H53:H56)</f>
        <v>13864691.99</v>
      </c>
      <c r="I52" s="14">
        <f t="shared" si="15"/>
        <v>0</v>
      </c>
      <c r="J52" s="14">
        <f t="shared" si="15"/>
        <v>35841741.130000003</v>
      </c>
      <c r="K52" s="14">
        <f t="shared" si="15"/>
        <v>14928959.289999992</v>
      </c>
    </row>
    <row r="53" spans="1:11" ht="18" customHeight="1" x14ac:dyDescent="0.3">
      <c r="A53" s="13">
        <v>9100</v>
      </c>
      <c r="B53" s="12" t="s">
        <v>127</v>
      </c>
      <c r="C53" s="11">
        <v>7818180</v>
      </c>
      <c r="D53" s="11">
        <v>0</v>
      </c>
      <c r="E53" s="11">
        <v>0</v>
      </c>
      <c r="F53" s="11">
        <f t="shared" si="1"/>
        <v>7818180</v>
      </c>
      <c r="G53" s="11">
        <f t="shared" si="9"/>
        <v>3909090</v>
      </c>
      <c r="H53" s="48">
        <v>0</v>
      </c>
      <c r="I53" s="11">
        <v>0</v>
      </c>
      <c r="J53" s="48">
        <v>3909090</v>
      </c>
      <c r="K53" s="11">
        <f>F53-G53</f>
        <v>3909090</v>
      </c>
    </row>
    <row r="54" spans="1:11" ht="18" customHeight="1" x14ac:dyDescent="0.3">
      <c r="A54" s="13">
        <v>9200</v>
      </c>
      <c r="B54" s="12" t="s">
        <v>128</v>
      </c>
      <c r="C54" s="11">
        <v>7181820</v>
      </c>
      <c r="D54" s="11">
        <v>0</v>
      </c>
      <c r="E54" s="11">
        <v>-693475.4</v>
      </c>
      <c r="F54" s="11">
        <f t="shared" si="1"/>
        <v>6488344.5999999996</v>
      </c>
      <c r="G54" s="11">
        <f t="shared" si="9"/>
        <v>2558612.3499999996</v>
      </c>
      <c r="H54" s="48">
        <v>0</v>
      </c>
      <c r="I54" s="11">
        <v>0</v>
      </c>
      <c r="J54" s="48">
        <v>2558612.3499999996</v>
      </c>
      <c r="K54" s="11">
        <f>F54-G54</f>
        <v>3929732.25</v>
      </c>
    </row>
    <row r="55" spans="1:11" ht="18" customHeight="1" x14ac:dyDescent="0.3">
      <c r="A55" s="13">
        <v>9500</v>
      </c>
      <c r="B55" s="12" t="s">
        <v>130</v>
      </c>
      <c r="C55" s="11">
        <v>2000000</v>
      </c>
      <c r="D55" s="11">
        <v>0</v>
      </c>
      <c r="E55" s="11">
        <v>-1827000</v>
      </c>
      <c r="F55" s="11">
        <f t="shared" si="1"/>
        <v>173000</v>
      </c>
      <c r="G55" s="11">
        <f t="shared" si="9"/>
        <v>172100</v>
      </c>
      <c r="H55" s="48">
        <v>0</v>
      </c>
      <c r="I55" s="11">
        <v>0</v>
      </c>
      <c r="J55" s="48">
        <v>172100</v>
      </c>
      <c r="K55" s="11">
        <f>F55-G55</f>
        <v>900</v>
      </c>
    </row>
    <row r="56" spans="1:11" ht="18" customHeight="1" x14ac:dyDescent="0.3">
      <c r="A56" s="13">
        <v>9900</v>
      </c>
      <c r="B56" s="12" t="s">
        <v>131</v>
      </c>
      <c r="C56" s="11">
        <v>0</v>
      </c>
      <c r="D56" s="11">
        <v>51847964.819999993</v>
      </c>
      <c r="E56" s="11">
        <v>-1692097.01</v>
      </c>
      <c r="F56" s="11">
        <f t="shared" si="1"/>
        <v>50155867.809999995</v>
      </c>
      <c r="G56" s="11">
        <f t="shared" si="9"/>
        <v>43066630.770000003</v>
      </c>
      <c r="H56" s="48">
        <v>13864691.99</v>
      </c>
      <c r="I56" s="11">
        <v>0</v>
      </c>
      <c r="J56" s="48">
        <v>29201938.780000005</v>
      </c>
      <c r="K56" s="11">
        <f>F56-G56</f>
        <v>7089237.0399999917</v>
      </c>
    </row>
    <row r="57" spans="1:11" ht="15.75" x14ac:dyDescent="0.3">
      <c r="A57" s="110"/>
      <c r="B57" s="110"/>
      <c r="C57" s="10"/>
      <c r="D57" s="10"/>
      <c r="E57" s="10"/>
      <c r="F57" s="10"/>
      <c r="G57" s="10"/>
      <c r="H57" s="10"/>
      <c r="I57" s="10"/>
      <c r="J57" s="4"/>
      <c r="K57" s="4"/>
    </row>
    <row r="58" spans="1:11" x14ac:dyDescent="0.25">
      <c r="A58" s="9"/>
      <c r="B58" s="8" t="s">
        <v>0</v>
      </c>
      <c r="C58" s="7">
        <f>C8+C15+C25+C35+C40+C50+C52</f>
        <v>1215839336</v>
      </c>
      <c r="D58" s="7">
        <f>D8+D15+D25+D35+D40+D50+D52</f>
        <v>370510238.28000003</v>
      </c>
      <c r="E58" s="7">
        <f>E8+E15+E25+E35+E40+E50+E52</f>
        <v>0</v>
      </c>
      <c r="F58" s="7">
        <f t="shared" ref="F58:J58" si="16">F8+F15+F25+F35+F40+F50+F52</f>
        <v>1586349574.28</v>
      </c>
      <c r="G58" s="7">
        <f t="shared" si="16"/>
        <v>691373417.79999995</v>
      </c>
      <c r="H58" s="7">
        <f t="shared" si="16"/>
        <v>28110449.039999999</v>
      </c>
      <c r="I58" s="7">
        <f t="shared" si="16"/>
        <v>35919436.329999998</v>
      </c>
      <c r="J58" s="7">
        <f t="shared" si="16"/>
        <v>627343532.42999995</v>
      </c>
      <c r="K58" s="7">
        <f>K8+K15+K25+K35+K40+K50+K52</f>
        <v>894976156.4799999</v>
      </c>
    </row>
    <row r="59" spans="1:11" x14ac:dyDescent="0.25">
      <c r="C59" s="6"/>
      <c r="F59" s="6"/>
      <c r="G59" s="6"/>
      <c r="H59" s="3"/>
      <c r="I59" s="3"/>
      <c r="K59" s="4"/>
    </row>
    <row r="60" spans="1:11" x14ac:dyDescent="0.25">
      <c r="F60" s="5"/>
      <c r="G60" s="5"/>
      <c r="K60" s="4"/>
    </row>
    <row r="61" spans="1:11" x14ac:dyDescent="0.25"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C62" s="3"/>
      <c r="D62" s="3"/>
      <c r="E62" s="3"/>
      <c r="F62" s="3"/>
      <c r="G62" s="3"/>
      <c r="H62" s="3"/>
      <c r="I62" s="3"/>
      <c r="J62" s="3"/>
      <c r="K62" s="3"/>
    </row>
  </sheetData>
  <mergeCells count="6">
    <mergeCell ref="A57:B57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K15 F25:G25 K25 F35:G35 K35 F50:G50 F52:G52 K50 K52 F4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7"/>
  <sheetViews>
    <sheetView showGridLines="0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11.5703125" bestFit="1" customWidth="1"/>
    <col min="2" max="2" width="30" style="2" customWidth="1"/>
    <col min="3" max="3" width="17.28515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5.5703125" bestFit="1" customWidth="1"/>
  </cols>
  <sheetData>
    <row r="2" spans="1:38" s="22" customFormat="1" ht="12" customHeight="1" x14ac:dyDescent="0.3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14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14" t="s">
        <v>51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17" t="s">
        <v>129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21" t="s">
        <v>50</v>
      </c>
      <c r="B8" s="121"/>
      <c r="C8" s="18" t="s">
        <v>42</v>
      </c>
      <c r="D8" s="18" t="s">
        <v>41</v>
      </c>
      <c r="E8" s="18" t="s">
        <v>40</v>
      </c>
      <c r="F8" s="18" t="s">
        <v>39</v>
      </c>
      <c r="G8" s="18" t="s">
        <v>38</v>
      </c>
      <c r="H8" s="18" t="s">
        <v>38</v>
      </c>
      <c r="I8" s="18" t="s">
        <v>37</v>
      </c>
      <c r="J8" s="18" t="s">
        <v>36</v>
      </c>
      <c r="K8" s="18" t="s">
        <v>35</v>
      </c>
    </row>
    <row r="9" spans="1:38" ht="18" customHeight="1" x14ac:dyDescent="0.3">
      <c r="A9" s="26">
        <v>1</v>
      </c>
      <c r="B9" s="26" t="s">
        <v>49</v>
      </c>
      <c r="C9" s="11">
        <v>969629495.89000142</v>
      </c>
      <c r="D9" s="48">
        <v>35325225.100000001</v>
      </c>
      <c r="E9" s="48">
        <v>112992640.4399997</v>
      </c>
      <c r="F9" s="11">
        <f>C9+D9+E9</f>
        <v>1117947361.4300013</v>
      </c>
      <c r="G9" s="11">
        <f>H9+I9+J9</f>
        <v>519728442.30000037</v>
      </c>
      <c r="H9" s="48">
        <v>13174253.190000009</v>
      </c>
      <c r="I9" s="48">
        <v>35065029.81000001</v>
      </c>
      <c r="J9" s="48">
        <v>471489159.30000037</v>
      </c>
      <c r="K9" s="11">
        <f>F9-G9</f>
        <v>598218919.13000083</v>
      </c>
    </row>
    <row r="10" spans="1:38" ht="18" customHeight="1" x14ac:dyDescent="0.3">
      <c r="A10" s="26">
        <v>2</v>
      </c>
      <c r="B10" s="26" t="s">
        <v>48</v>
      </c>
      <c r="C10" s="11">
        <v>218457599.10999992</v>
      </c>
      <c r="D10" s="48">
        <v>283337048.36000001</v>
      </c>
      <c r="E10" s="48">
        <v>-110607068.03000011</v>
      </c>
      <c r="F10" s="11">
        <f>C10+D10+E10</f>
        <v>391187579.43999982</v>
      </c>
      <c r="G10" s="11">
        <f>H10+I10+J10</f>
        <v>116741233.82999997</v>
      </c>
      <c r="H10" s="48">
        <v>1071503.8599999999</v>
      </c>
      <c r="I10" s="48">
        <v>26812.300000000003</v>
      </c>
      <c r="J10" s="48">
        <v>115642917.66999997</v>
      </c>
      <c r="K10" s="11">
        <f>F10-G10</f>
        <v>274446345.60999984</v>
      </c>
    </row>
    <row r="11" spans="1:38" ht="27" x14ac:dyDescent="0.3">
      <c r="A11" s="26">
        <v>3</v>
      </c>
      <c r="B11" s="25" t="s">
        <v>47</v>
      </c>
      <c r="C11" s="11">
        <v>15000000</v>
      </c>
      <c r="D11" s="48">
        <v>51847964.819999993</v>
      </c>
      <c r="E11" s="48">
        <v>-2385572.41</v>
      </c>
      <c r="F11" s="11">
        <f>C11+D11+E11</f>
        <v>64462392.409999996</v>
      </c>
      <c r="G11" s="11">
        <f>H11+I11+J11</f>
        <v>49534333.120000005</v>
      </c>
      <c r="H11" s="48">
        <v>13864691.99</v>
      </c>
      <c r="I11" s="48">
        <v>0</v>
      </c>
      <c r="J11" s="48">
        <v>35669641.130000003</v>
      </c>
      <c r="K11" s="11">
        <f>F11-G11</f>
        <v>14928059.289999992</v>
      </c>
    </row>
    <row r="12" spans="1:38" ht="15.75" x14ac:dyDescent="0.3">
      <c r="A12" s="26">
        <v>4</v>
      </c>
      <c r="B12" s="25" t="s">
        <v>9</v>
      </c>
      <c r="C12" s="11">
        <v>12752241</v>
      </c>
      <c r="D12" s="48">
        <v>0</v>
      </c>
      <c r="E12" s="48">
        <v>0</v>
      </c>
      <c r="F12" s="11">
        <f>C12+D12+E12</f>
        <v>12752241</v>
      </c>
      <c r="G12" s="11">
        <f>H12+I12+J12</f>
        <v>5369408.5499999998</v>
      </c>
      <c r="H12" s="48">
        <v>0</v>
      </c>
      <c r="I12" s="48">
        <v>827594.22</v>
      </c>
      <c r="J12" s="48">
        <v>4541814.33</v>
      </c>
      <c r="K12" s="11">
        <f>F12-G12</f>
        <v>7382832.4500000002</v>
      </c>
    </row>
    <row r="13" spans="1:38" x14ac:dyDescent="0.25">
      <c r="C13" s="24"/>
      <c r="D13" s="4"/>
      <c r="E13" s="4"/>
      <c r="F13" s="4"/>
      <c r="G13" s="4"/>
      <c r="H13" s="4"/>
      <c r="I13" s="4"/>
      <c r="J13" s="4"/>
      <c r="K13" s="24"/>
    </row>
    <row r="14" spans="1:38" ht="18" customHeight="1" x14ac:dyDescent="0.25">
      <c r="A14" s="9"/>
      <c r="B14" s="8" t="s">
        <v>0</v>
      </c>
      <c r="C14" s="7">
        <f>SUM(C9:C13)</f>
        <v>1215839336.0000014</v>
      </c>
      <c r="D14" s="7">
        <f>SUM(D9:D13)</f>
        <v>370510238.28000003</v>
      </c>
      <c r="E14" s="7">
        <v>0</v>
      </c>
      <c r="F14" s="7">
        <f t="shared" ref="F14:J14" si="0">SUM(F9:F13)</f>
        <v>1586349574.2800012</v>
      </c>
      <c r="G14" s="7">
        <f t="shared" si="0"/>
        <v>691373417.80000031</v>
      </c>
      <c r="H14" s="7">
        <f t="shared" si="0"/>
        <v>28110449.040000007</v>
      </c>
      <c r="I14" s="7">
        <f t="shared" si="0"/>
        <v>35919436.330000006</v>
      </c>
      <c r="J14" s="7">
        <f t="shared" si="0"/>
        <v>627343532.43000042</v>
      </c>
      <c r="K14" s="7">
        <f>SUM(K9:K12)</f>
        <v>894976156.48000073</v>
      </c>
    </row>
    <row r="15" spans="1:38" x14ac:dyDescent="0.25">
      <c r="C15" s="6"/>
      <c r="D15" s="3"/>
      <c r="E15" s="3"/>
      <c r="F15" s="3"/>
      <c r="G15" s="3"/>
      <c r="H15" s="3"/>
      <c r="I15" s="3"/>
      <c r="J15" s="3"/>
      <c r="K15" s="6"/>
    </row>
    <row r="17" spans="3:11" x14ac:dyDescent="0.25">
      <c r="C17" s="6"/>
      <c r="K17" s="6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EVHP</vt:lpstr>
      <vt:lpstr>EFE</vt:lpstr>
      <vt:lpstr>ECSF</vt:lpstr>
      <vt:lpstr>EAD</vt:lpstr>
      <vt:lpstr>EAA</vt:lpstr>
      <vt:lpstr>EA</vt:lpstr>
      <vt:lpstr>ESF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ECSF!Área_de_impresión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Palacios Ugalde</dc:creator>
  <cp:lastModifiedBy>Invitado Externo</cp:lastModifiedBy>
  <cp:lastPrinted>2020-08-05T14:51:44Z</cp:lastPrinted>
  <dcterms:created xsi:type="dcterms:W3CDTF">2018-12-13T17:07:08Z</dcterms:created>
  <dcterms:modified xsi:type="dcterms:W3CDTF">2020-08-05T14:51:45Z</dcterms:modified>
</cp:coreProperties>
</file>