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1\LDF 2019 - 2021\"/>
    </mc:Choice>
  </mc:AlternateContent>
  <bookViews>
    <workbookView xWindow="0" yWindow="0" windowWidth="20490" windowHeight="7935" tabRatio="838" activeTab="3"/>
  </bookViews>
  <sheets>
    <sheet name="F1_ESF" sheetId="1" r:id="rId1"/>
    <sheet name="F2_IADPOP" sheetId="3" r:id="rId2"/>
    <sheet name="F3_IAODF" sheetId="2" r:id="rId3"/>
    <sheet name="F4_BP" sheetId="6" r:id="rId4"/>
    <sheet name="F5_EAID" sheetId="4" r:id="rId5"/>
    <sheet name="F6a_COG" sheetId="7" r:id="rId6"/>
    <sheet name="F6b_CA" sheetId="8" r:id="rId7"/>
    <sheet name="F6c_CF" sheetId="9" r:id="rId8"/>
    <sheet name="F6d_CSP" sheetId="10" r:id="rId9"/>
    <sheet name="F7_IEA" sheetId="5" r:id="rId10"/>
  </sheets>
  <externalReferences>
    <externalReference r:id="rId11"/>
  </externalReferences>
  <definedNames>
    <definedName name="_xlnm.Print_Area" localSheetId="0">F1_ESF!$B$1:$G$74</definedName>
    <definedName name="_xlnm.Print_Area" localSheetId="1">F2_IADPOP!$A$1:$H$44</definedName>
    <definedName name="_xlnm.Print_Area" localSheetId="2">F3_IAODF!$A$1:$K$31</definedName>
    <definedName name="_xlnm.Print_Area" localSheetId="4">F5_EAID!$A$1:$K$90</definedName>
    <definedName name="_xlnm.Print_Area" localSheetId="5">F6a_COG!$A$1:$G$151</definedName>
    <definedName name="_xlnm.Print_Area" localSheetId="8">F6d_CSP!$A$1:$G$29</definedName>
    <definedName name="_xlnm.Print_Area" localSheetId="9">F7_IEA!$C$1:$H$75</definedName>
    <definedName name="_xlnm.Print_Titles" localSheetId="5">F6a_COG!$1:$3</definedName>
    <definedName name="_xlnm.Print_Titles" localSheetId="9">F7_IEA!$1:$3</definedName>
  </definedNames>
  <calcPr calcId="162913"/>
</workbook>
</file>

<file path=xl/calcChain.xml><?xml version="1.0" encoding="utf-8"?>
<calcChain xmlns="http://schemas.openxmlformats.org/spreadsheetml/2006/main">
  <c r="K21" i="2" l="1"/>
  <c r="K15" i="2" l="1"/>
  <c r="K16" i="2"/>
  <c r="K18" i="2"/>
  <c r="K19" i="2"/>
  <c r="K20" i="2"/>
  <c r="K22" i="2"/>
  <c r="J23" i="2"/>
  <c r="K23" i="2" s="1"/>
  <c r="J22" i="2"/>
  <c r="J21" i="2"/>
  <c r="J20" i="2"/>
  <c r="J19" i="2"/>
  <c r="J18" i="2"/>
  <c r="J17" i="2"/>
  <c r="K17" i="2" s="1"/>
  <c r="J16" i="2"/>
  <c r="J15" i="2"/>
  <c r="H10" i="4" l="1"/>
  <c r="K10" i="4"/>
  <c r="H13" i="4"/>
  <c r="K13" i="4"/>
  <c r="H14" i="4"/>
  <c r="K14" i="4"/>
  <c r="H15" i="4"/>
  <c r="K15" i="4"/>
  <c r="F17" i="4"/>
  <c r="G17" i="4"/>
  <c r="G44" i="4" s="1"/>
  <c r="G74" i="4" s="1"/>
  <c r="I17" i="4"/>
  <c r="I44" i="4" s="1"/>
  <c r="I74" i="4" s="1"/>
  <c r="J17" i="4"/>
  <c r="H19" i="4"/>
  <c r="H17" i="4" s="1"/>
  <c r="K19" i="4"/>
  <c r="H20" i="4"/>
  <c r="K20" i="4"/>
  <c r="K17" i="4" s="1"/>
  <c r="H21" i="4"/>
  <c r="K21" i="4"/>
  <c r="K22" i="4"/>
  <c r="H23" i="4"/>
  <c r="K23" i="4"/>
  <c r="H24" i="4"/>
  <c r="K24" i="4"/>
  <c r="H26" i="4"/>
  <c r="K26" i="4"/>
  <c r="H27" i="4"/>
  <c r="K27" i="4"/>
  <c r="H28" i="4"/>
  <c r="K28" i="4"/>
  <c r="H29" i="4"/>
  <c r="K29" i="4"/>
  <c r="F31" i="4"/>
  <c r="G31" i="4"/>
  <c r="I31" i="4"/>
  <c r="J31" i="4"/>
  <c r="K32" i="4"/>
  <c r="K31" i="4" s="1"/>
  <c r="K33" i="4"/>
  <c r="H34" i="4"/>
  <c r="H31" i="4" s="1"/>
  <c r="K34" i="4"/>
  <c r="H35" i="4"/>
  <c r="K35" i="4"/>
  <c r="H36" i="4"/>
  <c r="K36" i="4"/>
  <c r="H37" i="4"/>
  <c r="K37" i="4"/>
  <c r="H38" i="4"/>
  <c r="K38" i="4"/>
  <c r="F40" i="4"/>
  <c r="G40" i="4"/>
  <c r="I40" i="4"/>
  <c r="J40" i="4"/>
  <c r="H42" i="4"/>
  <c r="H40" i="4" s="1"/>
  <c r="K42" i="4"/>
  <c r="K40" i="4" s="1"/>
  <c r="F44" i="4"/>
  <c r="J44" i="4"/>
  <c r="F49" i="4"/>
  <c r="F69" i="4" s="1"/>
  <c r="F74" i="4" s="1"/>
  <c r="G49" i="4"/>
  <c r="I49" i="4"/>
  <c r="J49" i="4"/>
  <c r="J69" i="4" s="1"/>
  <c r="H50" i="4"/>
  <c r="H49" i="4" s="1"/>
  <c r="K50" i="4"/>
  <c r="K49" i="4" s="1"/>
  <c r="H51" i="4"/>
  <c r="K51" i="4"/>
  <c r="H52" i="4"/>
  <c r="K52" i="4"/>
  <c r="H53" i="4"/>
  <c r="K53" i="4"/>
  <c r="H54" i="4"/>
  <c r="K54" i="4"/>
  <c r="H55" i="4"/>
  <c r="K55" i="4"/>
  <c r="H56" i="4"/>
  <c r="K56" i="4"/>
  <c r="H57" i="4"/>
  <c r="K57" i="4"/>
  <c r="F58" i="4"/>
  <c r="G58" i="4"/>
  <c r="I58" i="4"/>
  <c r="J58" i="4"/>
  <c r="K58" i="4" s="1"/>
  <c r="H59" i="4"/>
  <c r="H58" i="4" s="1"/>
  <c r="K59" i="4"/>
  <c r="H60" i="4"/>
  <c r="K60" i="4"/>
  <c r="H61" i="4"/>
  <c r="K61" i="4"/>
  <c r="K62" i="4"/>
  <c r="H63" i="4"/>
  <c r="K63" i="4"/>
  <c r="H64" i="4"/>
  <c r="K64" i="4"/>
  <c r="H65" i="4"/>
  <c r="K65" i="4"/>
  <c r="H66" i="4"/>
  <c r="K66" i="4"/>
  <c r="H67" i="4"/>
  <c r="K67" i="4"/>
  <c r="G69" i="4"/>
  <c r="I69" i="4"/>
  <c r="F71" i="4"/>
  <c r="G71" i="4"/>
  <c r="H71" i="4" s="1"/>
  <c r="I71" i="4"/>
  <c r="J71" i="4"/>
  <c r="K71" i="4"/>
  <c r="H72" i="4"/>
  <c r="K72" i="4"/>
  <c r="H77" i="4"/>
  <c r="K77" i="4"/>
  <c r="H78" i="4"/>
  <c r="K78" i="4"/>
  <c r="H79" i="4"/>
  <c r="K79" i="4"/>
  <c r="K81" i="4"/>
  <c r="H69" i="4" l="1"/>
  <c r="J74" i="4"/>
  <c r="K44" i="4"/>
  <c r="K69" i="4"/>
  <c r="H44" i="4"/>
  <c r="H74" i="4" s="1"/>
  <c r="K74" i="4" l="1"/>
  <c r="I14" i="2"/>
  <c r="I13" i="2" l="1"/>
  <c r="I24" i="2" s="1"/>
  <c r="J14" i="2"/>
  <c r="F10" i="1"/>
  <c r="C26" i="1"/>
  <c r="C47" i="1" s="1"/>
  <c r="K14" i="2" l="1"/>
  <c r="K13" i="2" s="1"/>
  <c r="K24" i="2" s="1"/>
  <c r="J13" i="2"/>
  <c r="J24" i="2" s="1"/>
  <c r="F62" i="1"/>
  <c r="F71" i="1" s="1"/>
  <c r="F72" i="1" s="1"/>
  <c r="D59" i="1"/>
  <c r="G62" i="1"/>
  <c r="G71" i="1" s="1"/>
  <c r="G72" i="1" s="1"/>
</calcChain>
</file>

<file path=xl/sharedStrings.xml><?xml version="1.0" encoding="utf-8"?>
<sst xmlns="http://schemas.openxmlformats.org/spreadsheetml/2006/main" count="922" uniqueCount="523">
  <si>
    <t>DIRECCIÓN DE EGRESOS E INFORMACIÓN FINANCIERA</t>
  </si>
  <si>
    <t>SECRETARÍA DE FINANZAS</t>
  </si>
  <si>
    <t>Estado de Situación Financiera Detallado - LDF</t>
  </si>
  <si>
    <t>Al 31 de diciembre de 2019 y al 31 de diciembre de 2020</t>
  </si>
  <si>
    <t>(PESOS)</t>
  </si>
  <si>
    <t>Concepto</t>
  </si>
  <si>
    <t>31 de diciembre de 2020</t>
  </si>
  <si>
    <t>31 de diciembre de 2019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</si>
  <si>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</si>
  <si>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</si>
  <si>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</si>
  <si>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</si>
  <si>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</si>
  <si>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</si>
  <si>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</si>
  <si>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</si>
  <si>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</si>
  <si>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</si>
  <si>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</si>
  <si>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</si>
  <si>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</si>
  <si>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</si>
  <si>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</si>
  <si>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</si>
  <si>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</si>
  <si>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</si>
  <si>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</si>
  <si>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</si>
  <si>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</si>
  <si>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</si>
  <si>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</si>
  <si>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</si>
  <si>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</si>
  <si>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</si>
  <si>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</si>
  <si>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</si>
  <si>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</si>
  <si>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</si>
  <si>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</si>
  <si>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</si>
  <si>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</si>
  <si>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</si>
  <si>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</si>
  <si>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</si>
  <si>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</si>
  <si>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</si>
  <si>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</si>
  <si>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</si>
  <si>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</si>
  <si>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</si>
  <si>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</si>
  <si>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</si>
  <si>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</si>
  <si>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</si>
  <si>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</si>
  <si>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</si>
  <si>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</si>
  <si>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</si>
  <si>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</si>
  <si>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</si>
  <si>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</si>
  <si>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</si>
  <si>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</si>
  <si>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</si>
  <si>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</si>
  <si>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</si>
  <si>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</si>
  <si>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</si>
  <si>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</si>
  <si>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</si>
  <si>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</si>
  <si>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</si>
  <si>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</si>
  <si>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</si>
  <si>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</si>
  <si>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</si>
  <si>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</si>
  <si>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</si>
  <si>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</si>
  <si>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</si>
  <si>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</si>
  <si>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</si>
  <si>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</si>
  <si>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</si>
  <si>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</si>
  <si>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</si>
  <si>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</si>
  <si>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</si>
  <si>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</si>
  <si>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</si>
  <si>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</si>
  <si>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</si>
  <si>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</si>
  <si>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</si>
  <si>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</si>
  <si>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</si>
  <si>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</si>
  <si>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</si>
  <si>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</si>
  <si>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</si>
  <si>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</si>
  <si>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</si>
  <si>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</si>
  <si>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</si>
  <si>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</si>
  <si>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</si>
  <si>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</si>
  <si>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</si>
  <si>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</si>
  <si>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</si>
  <si>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</si>
  <si>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</si>
  <si>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</si>
  <si>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</si>
  <si>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</si>
  <si>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</si>
  <si>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</si>
  <si>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</si>
  <si>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</si>
  <si>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</si>
  <si>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</si>
  <si>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</si>
  <si>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</si>
  <si>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</si>
  <si>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</si>
  <si>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</si>
  <si>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</si>
  <si>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Bajo protesta de decir verdad declaramos que los Estados Financieros y sus Notas son razonablemente correctos y responsabilidad del emisor</t>
  </si>
  <si>
    <r>
      <rPr>
        <b/>
        <sz val="9"/>
        <color indexed="8"/>
        <rFont val="Arial"/>
        <family val="2"/>
      </rPr>
      <t xml:space="preserve">Nota:  </t>
    </r>
    <r>
      <rPr>
        <sz val="9"/>
        <color indexed="8"/>
        <rFont val="Arial"/>
        <family val="2"/>
      </rPr>
      <t>B.c) Se reporta en cero la columna "monto de la inversión pactado", ya que se determina a valor unitario por tonelada siendo variable el importe a pagar mensual.</t>
    </r>
  </si>
  <si>
    <t xml:space="preserve">        792</t>
  </si>
  <si>
    <t xml:space="preserve">  C. Total de Obligaciones Diferentes de Financiamiento (C=A+B)</t>
  </si>
  <si>
    <t>30/09/2021</t>
  </si>
  <si>
    <t>04/10/2020</t>
  </si>
  <si>
    <t>04/10/2018</t>
  </si>
  <si>
    <t xml:space="preserve">    j) TDFA, S.A. de C.V.</t>
  </si>
  <si>
    <t>01/03/2019</t>
  </si>
  <si>
    <t xml:space="preserve">    i) Arriaga Resendiz Raul Agapito</t>
  </si>
  <si>
    <t>28/01/2031</t>
  </si>
  <si>
    <t>28/01/2016</t>
  </si>
  <si>
    <t xml:space="preserve">    h) TDFA S.A. de C.V.</t>
  </si>
  <si>
    <t>30/09/2019</t>
  </si>
  <si>
    <t>01/12/2019</t>
  </si>
  <si>
    <t xml:space="preserve">    g) Citelum México, S.A. de C.V.</t>
  </si>
  <si>
    <t>31/05/2022</t>
  </si>
  <si>
    <t>01/06/2016</t>
  </si>
  <si>
    <t>19/05/2016</t>
  </si>
  <si>
    <t xml:space="preserve">    f) Citelum México, S.A. de C.V.</t>
  </si>
  <si>
    <t>06/06/2022</t>
  </si>
  <si>
    <t>05/06/2007</t>
  </si>
  <si>
    <t xml:space="preserve">    e) Corporación MOMA</t>
  </si>
  <si>
    <t>27/01/2031</t>
  </si>
  <si>
    <t xml:space="preserve">    d) Sulo México, S. A. DE C. V.</t>
  </si>
  <si>
    <t>01/07/2019</t>
  </si>
  <si>
    <t>21/06/2019</t>
  </si>
  <si>
    <t xml:space="preserve">    c) Lumo Financiero del Centro, S.A.  De C.V. SOFORM, E.N.R.</t>
  </si>
  <si>
    <t>31/05/2019</t>
  </si>
  <si>
    <t xml:space="preserve">    b) Lumo Financiero del Centro, S.A.  De C.V. SOFORM, E.N.R.</t>
  </si>
  <si>
    <t>26/11/2018</t>
  </si>
  <si>
    <t xml:space="preserve">    a) Lumo Financiero del Centro, S.A.  De C.V. SOFORM, E.N.R.</t>
  </si>
  <si>
    <t xml:space="preserve">  B. Otros Instrumentos (B=a+b+c+d)</t>
  </si>
  <si>
    <t xml:space="preserve">          0</t>
  </si>
  <si>
    <t xml:space="preserve">    d) APP XX</t>
  </si>
  <si>
    <t xml:space="preserve">    c) APP 3</t>
  </si>
  <si>
    <t xml:space="preserve">    b) APP 2</t>
  </si>
  <si>
    <t xml:space="preserve">    a) APP 1</t>
  </si>
  <si>
    <t xml:space="preserve">  A. Asociaciones Público Privadas (APP's) (A=a+b+c+d)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</si>
  <si>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</si>
  <si>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</si>
  <si>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</si>
  <si>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</si>
  <si>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</si>
  <si>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</si>
  <si>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</si>
  <si>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 xml:space="preserve">Denominación de las Obligaciones Diferentes de Financiamento </t>
  </si>
  <si>
    <t>Informe Analítico de Obligaciones Diferentes de Financiamientos - LDF</t>
  </si>
  <si>
    <t>DIRECCIÓN DE EGRESOS</t>
  </si>
  <si>
    <t xml:space="preserve">    C. Crédito XX</t>
  </si>
  <si>
    <t xml:space="preserve">    B. Crédito 2</t>
  </si>
  <si>
    <t xml:space="preserve">          8</t>
  </si>
  <si>
    <t>TIIE+1</t>
  </si>
  <si>
    <t xml:space="preserve">        144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</si>
  <si>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</si>
  <si>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</si>
  <si>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</si>
  <si>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</si>
  <si>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</si>
  <si>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</si>
  <si>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</si>
  <si>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</si>
  <si>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</si>
  <si>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</si>
  <si>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</si>
  <si>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</si>
  <si>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</si>
  <si>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</si>
  <si>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</si>
  <si>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</si>
  <si>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 xml:space="preserve">  3. Total de la Deuda Pública y Otros Pasivos (3=1+2)</t>
  </si>
  <si>
    <t xml:space="preserve">  2. Otros Pasivos</t>
  </si>
  <si>
    <t xml:space="preserve">      b3) Arrendamientos Financieros</t>
  </si>
  <si>
    <t xml:space="preserve">      b2) Títulos y Valores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</si>
  <si>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</si>
  <si>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</si>
  <si>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</si>
  <si>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</si>
  <si>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 xml:space="preserve">      a1) Instituciones de Crédito</t>
  </si>
  <si>
    <t xml:space="preserve">    A. Corto Plazo (A=a1+a2+a3)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</si>
  <si>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</si>
  <si>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</si>
  <si>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</si>
  <si>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</si>
  <si>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</si>
  <si>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</si>
  <si>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</si>
  <si>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>Saldo 31 de diciembre de 2019</t>
  </si>
  <si>
    <t xml:space="preserve">Denominación de la Deuda Pública y Otros Pasivos </t>
  </si>
  <si>
    <t>Del 01 de enero al 31 de diciembre de 2020</t>
  </si>
  <si>
    <t>Informe Analítico de la Deuda Pública y Otros Pasivos - LDF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</si>
  <si>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</si>
  <si>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</si>
  <si>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</si>
  <si>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</si>
  <si>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</si>
  <si>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</si>
  <si>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</si>
  <si>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</si>
  <si>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</si>
  <si>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</si>
  <si>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</si>
  <si>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</si>
  <si>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</si>
  <si>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</si>
  <si>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</si>
  <si>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</si>
  <si>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</si>
  <si>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</si>
  <si>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</si>
  <si>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</si>
  <si>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</si>
  <si>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</si>
  <si>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</si>
  <si>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</si>
  <si>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</si>
  <si>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</si>
  <si>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</si>
  <si>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</si>
  <si>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</si>
  <si>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</si>
  <si>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</si>
  <si>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</si>
  <si>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</si>
  <si>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</si>
  <si>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</si>
  <si>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</si>
  <si>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</si>
  <si>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</si>
  <si>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</si>
  <si>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</si>
  <si>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</si>
  <si>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</si>
  <si>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</si>
  <si>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Otras participaciones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</si>
  <si>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</si>
  <si>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</si>
  <si>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</si>
  <si>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</si>
  <si>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</si>
  <si>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</si>
  <si>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</si>
  <si>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</si>
  <si>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</si>
  <si>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</si>
  <si>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</si>
  <si>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</si>
  <si>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</si>
  <si>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</si>
  <si>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</si>
  <si>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</si>
  <si>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</si>
  <si>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</si>
  <si>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</si>
  <si>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</si>
  <si>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</si>
  <si>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</si>
  <si>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Devengado</t>
  </si>
  <si>
    <t>Modificado</t>
  </si>
  <si>
    <t>Ampliaciones/ (Reducciones)</t>
  </si>
  <si>
    <t>Estimado (d)</t>
  </si>
  <si>
    <t>Diferencia (e)</t>
  </si>
  <si>
    <t>Ingreso</t>
  </si>
  <si>
    <t>Del 1 de enero al 31 diciembre 2020</t>
  </si>
  <si>
    <t>Estado Analítico de Ingresos Detallado - LDF</t>
  </si>
  <si>
    <t>MUNICIPIO DE CORREGIDORA, QUERETARO</t>
  </si>
  <si>
    <t>Saldo  de la inversión al 31 de Diceimbre del 2020 (m = g - l)</t>
  </si>
  <si>
    <t>Monto pagado de la inversión al 31 de Diceimbre del 2020 del 2020</t>
  </si>
  <si>
    <t>Del 01 de enero al 31 de diceimbre del 2020 de 2020</t>
  </si>
  <si>
    <t>MUNICIPIO DE CORREGIDORA, QUERÉTARO</t>
  </si>
  <si>
    <t xml:space="preserve">MUNICIPIO DE CORREGIDORA, QUERÉTARO 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</si>
  <si>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</si>
  <si>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</si>
  <si>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</si>
  <si>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</si>
  <si>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</si>
  <si>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</si>
  <si>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</si>
  <si>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</si>
  <si>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</si>
  <si>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No aplica</t>
  </si>
  <si>
    <t>Beneficio definido, Contribución definida o Mixto</t>
  </si>
  <si>
    <t>Beneficio Definido</t>
  </si>
  <si>
    <t>.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</si>
  <si>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</si>
  <si>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</si>
  <si>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</si>
  <si>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</si>
  <si>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</si>
  <si>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</si>
  <si>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</si>
  <si>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</si>
  <si>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</si>
  <si>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</si>
  <si>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</si>
  <si>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</si>
  <si>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</si>
  <si>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</si>
  <si>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</si>
  <si>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</si>
  <si>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</si>
  <si>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</si>
  <si>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</si>
  <si>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</si>
  <si>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</si>
  <si>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</si>
  <si>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</si>
  <si>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</si>
  <si>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</si>
  <si>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</si>
  <si>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</si>
  <si>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</si>
  <si>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</si>
  <si>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</si>
  <si>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</si>
  <si>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</si>
  <si>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</si>
  <si>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</si>
  <si>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</si>
  <si>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</si>
  <si>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</si>
  <si>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 ACTUARIALES, S.C</t>
  </si>
  <si>
    <t>Bajo protesta de decir verdad declaramos que los Estados Financieros y sus notas, son razonablemente correctos y son responsabilidad del emisor</t>
  </si>
  <si>
    <t>VIII. Balance Presupuestario de Recursos Etiquetados sin Financiamiento Neto (VIII = VII - A3.2)</t>
  </si>
  <si>
    <t>VII. Balance Presupuestario de Recursos Etiquetados (VII = A2 + A3.2 -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</si>
  <si>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</si>
  <si>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</si>
  <si>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</si>
  <si>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</si>
  <si>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+ G2)</t>
  </si>
  <si>
    <t>A2. Transferencias Federales Etiquetadas</t>
  </si>
  <si>
    <t>VI. Balance Presupuestario de Recursos Disponibles sin Financiamiento Neto (VI = V-A3.1)</t>
  </si>
  <si>
    <t>V. Balance Presupuestario de Recursos Disponibles (V = A1 + A3.1-B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</si>
  <si>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</si>
  <si>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</si>
  <si>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</si>
  <si>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</si>
  <si>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F1 - G1)</t>
  </si>
  <si>
    <t>A1. Ingresos de Libre Disposición</t>
  </si>
  <si>
    <t>Recaudado/ Pagado</t>
  </si>
  <si>
    <t>Estimado/ Aprobado (d)</t>
  </si>
  <si>
    <t>Concepto (c)</t>
  </si>
  <si>
    <t>A3. Financiamiento Neto (A3 = F -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</si>
  <si>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</si>
  <si>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</si>
  <si>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</si>
  <si>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</si>
  <si>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</si>
  <si>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</si>
  <si>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</si>
  <si>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</si>
  <si>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 Neto y sin Remanentes del Ejercicio Anterior (III= II - C)</t>
  </si>
  <si>
    <t>II. Balance Presupuestario sin Financiamiento Neto (II = I - A3)</t>
  </si>
  <si>
    <t>I. Balance Presupuestario (I = A - B + C)</t>
  </si>
  <si>
    <t>C. Remanentes del Ejercicio Anterior ( C = C1 + C2 )</t>
  </si>
  <si>
    <t>B. Egresos Presupuestarios1 (B = B1+B2)</t>
  </si>
  <si>
    <t>A3. Financiamiento Neto</t>
  </si>
  <si>
    <t>A. Ingresos Totales (A = A1+A2+A3)</t>
  </si>
  <si>
    <t>Concepto ©</t>
  </si>
  <si>
    <t>MUNICIPIO DE CORREGIDORA, QUERÉTARO
BALANCE PRESUPUESTARIO - LDF
DEL 01 DE ENERO AL 31 DE DICIEMBRE DE 2020
(PESOS)</t>
  </si>
  <si>
    <r>
      <rPr>
        <sz val="8"/>
        <rFont val="Arial"/>
        <family val="2"/>
      </rPr>
      <t>*Columna 3: Ampliaciones/Reducciones y Aumentos/Disminuciones
Bajo protesta de decir verdad declaramos que los Estados Financieros y sus notas, son razonablemente correctos y son responsabilidad del emisor.</t>
    </r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</si>
  <si>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</si>
  <si>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</si>
  <si>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</si>
  <si>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</si>
  <si>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</si>
  <si>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</si>
  <si>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</si>
  <si>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</si>
  <si>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</si>
  <si>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</si>
  <si>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</si>
  <si>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</si>
  <si>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</si>
  <si>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</si>
  <si>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</si>
  <si>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</si>
  <si>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</si>
  <si>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</si>
  <si>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</si>
  <si>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</si>
  <si>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</si>
  <si>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</si>
  <si>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</si>
  <si>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</si>
  <si>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</si>
  <si>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</si>
  <si>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</si>
  <si>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</si>
  <si>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</si>
  <si>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</si>
  <si>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</si>
  <si>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</si>
  <si>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</si>
  <si>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</si>
  <si>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</si>
  <si>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</si>
  <si>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</si>
  <si>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</si>
  <si>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</si>
  <si>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</si>
  <si>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</si>
  <si>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</si>
  <si>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</si>
  <si>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</si>
  <si>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</si>
  <si>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</si>
  <si>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</si>
  <si>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</si>
  <si>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</si>
  <si>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</si>
  <si>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</si>
  <si>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</si>
  <si>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</si>
  <si>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</si>
  <si>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</si>
  <si>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</si>
  <si>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</si>
  <si>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</si>
  <si>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</si>
  <si>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</si>
  <si>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</si>
  <si>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</si>
  <si>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</si>
  <si>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</si>
  <si>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</si>
  <si>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</si>
  <si>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</si>
  <si>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</si>
  <si>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</si>
  <si>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</si>
  <si>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</si>
  <si>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</si>
  <si>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</si>
  <si>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</si>
  <si>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</si>
  <si>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>Subejercicio</t>
  </si>
  <si>
    <t>Egresos</t>
  </si>
  <si>
    <t>MUNICIPIO DE CORREGIDORA, QUERÉTARO
ESTADO ANALÍTICO DEL EJERCICIO DEL PRESUPUESTO DE EGRESOS DETALLADO - LDF
CLASIFICACIÓN POR OBJETO DEL GASTO (CAPÍTULO Y CONCEPTO)
DEL 01 DE ENERO AL 31 DE DICIEMBRE DE 2020
(PESOS)</t>
  </si>
  <si>
    <t>C. Entidades Paraestatales y Fideicomisos No Empresariales y No Financieros</t>
  </si>
  <si>
    <t>B. Organo ejecutivo Municipal (Ayuntamiento)</t>
  </si>
  <si>
    <t>A. Gobierno Municipal</t>
  </si>
  <si>
    <t>II. Gasto Etiquetado (II=A+B+C+D+E+F+G+H)</t>
  </si>
  <si>
    <t>I. Gasto No Etiquetado (I=A+B+C+D+E+F+G+H)</t>
  </si>
  <si>
    <t>MUNICIPIO DE CORREGIDORA, QUERÉTARO
ESTADO ANALÍTICO DEL EJERCICIO DEL PRESUPUESTO DE EGRESOS DETALLADO - LDF
CLASIFICACIÓN ADMINISTRATIVA
DEL 01 DE ENERO AL 31 DE DICIEMBRE DE 2020
(PESOS)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</si>
  <si>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</si>
  <si>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</si>
  <si>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</si>
  <si>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</si>
  <si>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</si>
  <si>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</si>
  <si>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</si>
  <si>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</si>
  <si>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</si>
  <si>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</si>
  <si>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</si>
  <si>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</si>
  <si>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</si>
  <si>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</si>
  <si>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</si>
  <si>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</si>
  <si>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</si>
  <si>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</si>
  <si>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</si>
  <si>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</si>
  <si>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</si>
  <si>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</si>
  <si>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</si>
  <si>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</si>
  <si>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</si>
  <si>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</si>
  <si>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</si>
  <si>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</si>
  <si>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</si>
  <si>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</si>
  <si>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</si>
  <si>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</si>
  <si>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</si>
  <si>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</si>
  <si>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MUNICIPIO DE CORREGIDORA, QUERÉTARO
ESTADO ANALÍTICO DEL EJERCICIO DEL PRESUPUESTO DE EGRESOS DETALLADO - LDF
CLASIFICACIÓN FUNCIONAL
DEL 01 DE ENERO AL 31 DE DICIEMBRE DE 2020
(PESOS)</t>
  </si>
  <si>
    <t xml:space="preserve">*Columna 3: Ampliaciones/Reducciones y Aumentos/Disminuciones
Bajo protesta de decir la verdad declaro que los Estados Financieros y sus Notas, son razonablemente correctos y responsabilidad del emisor 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</si>
  <si>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</si>
  <si>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</si>
  <si>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</si>
  <si>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</si>
  <si>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</si>
  <si>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</si>
  <si>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</si>
  <si>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</si>
  <si>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</si>
  <si>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</si>
  <si>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</si>
  <si>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</si>
  <si>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</si>
  <si>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>MUNICIPIO DE CORREGIDORA, QUERÉTARO
ESTADO ANALÍTICO DEL EJERCICIO DEL PRESUPUESTO DE EGRESOS DETALLADO - LDF
CLASIFICACIÓN DE SERVICIOS PERSONALES POR CATEGORÍA
DEL 01 DE ENERO AL 31 DE DICIEMBRE DE 2020
(PESOS)</t>
  </si>
  <si>
    <t>Respecto al inciso H), se menciona que el cálculo correspondiente a la columna, Monto promedio mensual del pago de la contraprestación correspondiente al pago de inversión y a la columna Monto pagado de la inversión al 31 de Diceimbre del 2020 del 2020 se actualiza el importe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</si>
</sst>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0.000%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8"/>
      <color rgb="FF000000"/>
      <name val="Arial Narrow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b/>
      <sz val="12"/>
      <color rgb="FF000000"/>
      <name val="Arial Narrow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10"/>
      <color rgb="FF000000"/>
      <name val="Century Gothic"/>
      <family val="2"/>
    </font>
    <font>
      <sz val="9"/>
      <name val="Century Gothic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Times New Roman"/>
      <family val="1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CC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43" fontId="41" fillId="0" borderId="0" applyFont="0" applyFill="0" applyBorder="0" applyAlignment="0" applyProtection="0"/>
  </cellStyleXfs>
  <cellXfs count="254">
    <xf numFmtId="0" fontId="0" fillId="0" borderId="0" xfId="0"/>
    <xf numFmtId="44" fontId="0" fillId="0" borderId="0" xfId="2" applyFont="1" applyFill="1" applyBorder="1" applyAlignment="1" applyProtection="1"/>
    <xf numFmtId="44" fontId="0" fillId="0" borderId="0" xfId="2" applyFont="1" applyBorder="1"/>
    <xf numFmtId="44" fontId="0" fillId="0" borderId="0" xfId="0" applyNumberFormat="1"/>
    <xf numFmtId="0" fontId="0" fillId="0" borderId="0" xfId="0" applyFill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44" fontId="0" fillId="0" borderId="14" xfId="0" applyNumberFormat="1" applyFont="1" applyFill="1" applyBorder="1" applyAlignment="1" applyProtection="1"/>
    <xf numFmtId="0" fontId="0" fillId="0" borderId="14" xfId="0" applyFill="1" applyBorder="1"/>
    <xf numFmtId="0" fontId="0" fillId="0" borderId="15" xfId="0" applyBorder="1"/>
    <xf numFmtId="0" fontId="0" fillId="0" borderId="16" xfId="0" applyBorder="1"/>
    <xf numFmtId="44" fontId="0" fillId="0" borderId="17" xfId="0" applyNumberFormat="1" applyFont="1" applyFill="1" applyBorder="1" applyAlignment="1" applyProtection="1"/>
    <xf numFmtId="0" fontId="19" fillId="34" borderId="18" xfId="0" applyNumberFormat="1" applyFont="1" applyFill="1" applyBorder="1" applyAlignment="1" applyProtection="1">
      <alignment horizontal="center" wrapText="1"/>
    </xf>
    <xf numFmtId="0" fontId="19" fillId="34" borderId="19" xfId="0" applyNumberFormat="1" applyFont="1" applyFill="1" applyBorder="1" applyAlignment="1" applyProtection="1">
      <alignment horizontal="center" wrapText="1"/>
    </xf>
    <xf numFmtId="0" fontId="19" fillId="34" borderId="20" xfId="0" applyNumberFormat="1" applyFont="1" applyFill="1" applyBorder="1" applyAlignment="1" applyProtection="1">
      <alignment horizontal="center" wrapText="1"/>
    </xf>
    <xf numFmtId="0" fontId="0" fillId="0" borderId="16" xfId="0" applyFill="1" applyBorder="1"/>
    <xf numFmtId="0" fontId="0" fillId="0" borderId="11" xfId="0" applyFill="1" applyBorder="1"/>
    <xf numFmtId="44" fontId="0" fillId="0" borderId="12" xfId="0" applyNumberFormat="1" applyFont="1" applyFill="1" applyBorder="1" applyAlignment="1" applyProtection="1"/>
    <xf numFmtId="0" fontId="0" fillId="0" borderId="17" xfId="0" applyBorder="1"/>
    <xf numFmtId="44" fontId="16" fillId="0" borderId="14" xfId="0" applyNumberFormat="1" applyFont="1" applyFill="1" applyBorder="1" applyAlignment="1" applyProtection="1"/>
    <xf numFmtId="44" fontId="16" fillId="0" borderId="0" xfId="0" applyNumberFormat="1" applyFont="1" applyFill="1" applyBorder="1" applyAlignment="1" applyProtection="1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9" fillId="34" borderId="12" xfId="0" applyNumberFormat="1" applyFont="1" applyFill="1" applyBorder="1" applyAlignment="1" applyProtection="1">
      <alignment horizontal="center" vertical="center" wrapText="1"/>
    </xf>
    <xf numFmtId="0" fontId="19" fillId="34" borderId="11" xfId="0" applyNumberFormat="1" applyFont="1" applyFill="1" applyBorder="1" applyAlignment="1" applyProtection="1">
      <alignment horizontal="center" vertical="center" wrapText="1"/>
    </xf>
    <xf numFmtId="0" fontId="19" fillId="34" borderId="10" xfId="0" applyNumberFormat="1" applyFont="1" applyFill="1" applyBorder="1" applyAlignment="1" applyProtection="1">
      <alignment horizontal="center" vertical="center" wrapText="1"/>
    </xf>
    <xf numFmtId="0" fontId="19" fillId="34" borderId="0" xfId="0" applyNumberFormat="1" applyFont="1" applyFill="1" applyBorder="1" applyAlignment="1" applyProtection="1">
      <alignment horizontal="center" wrapText="1"/>
    </xf>
    <xf numFmtId="40" fontId="0" fillId="0" borderId="17" xfId="0" applyNumberFormat="1" applyFont="1" applyFill="1" applyBorder="1" applyAlignment="1" applyProtection="1"/>
    <xf numFmtId="40" fontId="24" fillId="0" borderId="16" xfId="0" applyNumberFormat="1" applyFont="1" applyFill="1" applyBorder="1" applyAlignment="1" applyProtection="1"/>
    <xf numFmtId="40" fontId="0" fillId="0" borderId="16" xfId="0" applyNumberFormat="1" applyFont="1" applyFill="1" applyBorder="1" applyAlignment="1" applyProtection="1"/>
    <xf numFmtId="40" fontId="0" fillId="0" borderId="14" xfId="0" applyNumberFormat="1" applyFont="1" applyFill="1" applyBorder="1" applyAlignment="1" applyProtection="1"/>
    <xf numFmtId="40" fontId="24" fillId="0" borderId="0" xfId="0" applyNumberFormat="1" applyFont="1" applyFill="1" applyBorder="1" applyAlignment="1" applyProtection="1"/>
    <xf numFmtId="40" fontId="0" fillId="0" borderId="0" xfId="0" applyNumberFormat="1" applyFont="1" applyFill="1" applyBorder="1" applyAlignment="1" applyProtection="1"/>
    <xf numFmtId="4" fontId="0" fillId="0" borderId="0" xfId="0" applyNumberFormat="1" applyBorder="1"/>
    <xf numFmtId="0" fontId="25" fillId="36" borderId="0" xfId="0" applyFont="1" applyFill="1" applyBorder="1"/>
    <xf numFmtId="40" fontId="25" fillId="36" borderId="0" xfId="1" applyNumberFormat="1" applyFont="1" applyFill="1" applyBorder="1"/>
    <xf numFmtId="40" fontId="26" fillId="36" borderId="21" xfId="0" applyNumberFormat="1" applyFont="1" applyFill="1" applyBorder="1" applyAlignment="1">
      <alignment vertical="center"/>
    </xf>
    <xf numFmtId="40" fontId="26" fillId="36" borderId="18" xfId="0" applyNumberFormat="1" applyFont="1" applyFill="1" applyBorder="1" applyAlignment="1">
      <alignment vertical="center"/>
    </xf>
    <xf numFmtId="43" fontId="25" fillId="36" borderId="0" xfId="0" applyNumberFormat="1" applyFont="1" applyFill="1" applyBorder="1"/>
    <xf numFmtId="40" fontId="27" fillId="36" borderId="17" xfId="1" applyNumberFormat="1" applyFont="1" applyFill="1" applyBorder="1" applyAlignment="1">
      <alignment horizontal="center" vertical="center"/>
    </xf>
    <xf numFmtId="40" fontId="27" fillId="36" borderId="22" xfId="1" applyNumberFormat="1" applyFont="1" applyFill="1" applyBorder="1" applyAlignment="1">
      <alignment horizontal="center" vertical="center"/>
    </xf>
    <xf numFmtId="40" fontId="27" fillId="36" borderId="16" xfId="1" applyNumberFormat="1" applyFont="1" applyFill="1" applyBorder="1" applyAlignment="1">
      <alignment horizontal="center" vertical="center"/>
    </xf>
    <xf numFmtId="0" fontId="27" fillId="36" borderId="17" xfId="0" applyFont="1" applyFill="1" applyBorder="1" applyAlignment="1">
      <alignment horizontal="justify" vertical="center"/>
    </xf>
    <xf numFmtId="0" fontId="27" fillId="36" borderId="16" xfId="0" applyFont="1" applyFill="1" applyBorder="1" applyAlignment="1">
      <alignment horizontal="justify" vertical="center"/>
    </xf>
    <xf numFmtId="0" fontId="27" fillId="36" borderId="15" xfId="0" applyFont="1" applyFill="1" applyBorder="1" applyAlignment="1">
      <alignment horizontal="justify" vertical="center"/>
    </xf>
    <xf numFmtId="40" fontId="27" fillId="36" borderId="14" xfId="1" applyNumberFormat="1" applyFont="1" applyFill="1" applyBorder="1" applyAlignment="1">
      <alignment horizontal="center" vertical="center"/>
    </xf>
    <xf numFmtId="40" fontId="27" fillId="36" borderId="23" xfId="1" applyNumberFormat="1" applyFont="1" applyFill="1" applyBorder="1" applyAlignment="1">
      <alignment horizontal="center" vertical="center"/>
    </xf>
    <xf numFmtId="40" fontId="27" fillId="36" borderId="0" xfId="1" applyNumberFormat="1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horizontal="justify" vertical="center"/>
    </xf>
    <xf numFmtId="0" fontId="27" fillId="36" borderId="0" xfId="0" applyFont="1" applyFill="1" applyBorder="1" applyAlignment="1">
      <alignment horizontal="justify" vertical="center"/>
    </xf>
    <xf numFmtId="0" fontId="27" fillId="36" borderId="13" xfId="0" applyFont="1" applyFill="1" applyBorder="1" applyAlignment="1">
      <alignment horizontal="justify" vertical="center"/>
    </xf>
    <xf numFmtId="40" fontId="27" fillId="36" borderId="14" xfId="1" applyNumberFormat="1" applyFont="1" applyFill="1" applyBorder="1" applyAlignment="1">
      <alignment horizontal="right" vertical="center"/>
    </xf>
    <xf numFmtId="40" fontId="27" fillId="37" borderId="14" xfId="1" applyNumberFormat="1" applyFont="1" applyFill="1" applyBorder="1" applyAlignment="1">
      <alignment horizontal="right" vertical="center"/>
    </xf>
    <xf numFmtId="0" fontId="28" fillId="36" borderId="14" xfId="0" applyFont="1" applyFill="1" applyBorder="1" applyAlignment="1">
      <alignment horizontal="left" vertical="center"/>
    </xf>
    <xf numFmtId="0" fontId="28" fillId="36" borderId="0" xfId="0" applyFont="1" applyFill="1" applyBorder="1" applyAlignment="1">
      <alignment horizontal="left" vertical="center"/>
    </xf>
    <xf numFmtId="0" fontId="28" fillId="36" borderId="13" xfId="0" applyFont="1" applyFill="1" applyBorder="1" applyAlignment="1">
      <alignment horizontal="left" vertical="center"/>
    </xf>
    <xf numFmtId="40" fontId="27" fillId="36" borderId="23" xfId="1" applyNumberFormat="1" applyFont="1" applyFill="1" applyBorder="1" applyAlignment="1">
      <alignment horizontal="right" vertical="center"/>
    </xf>
    <xf numFmtId="40" fontId="27" fillId="36" borderId="0" xfId="1" applyNumberFormat="1" applyFont="1" applyFill="1" applyBorder="1" applyAlignment="1">
      <alignment horizontal="right" vertical="center"/>
    </xf>
    <xf numFmtId="0" fontId="27" fillId="36" borderId="14" xfId="0" applyFont="1" applyFill="1" applyBorder="1" applyAlignment="1">
      <alignment horizontal="left" vertical="center"/>
    </xf>
    <xf numFmtId="0" fontId="27" fillId="36" borderId="0" xfId="0" applyFont="1" applyFill="1" applyBorder="1" applyAlignment="1">
      <alignment horizontal="left" vertical="center"/>
    </xf>
    <xf numFmtId="0" fontId="27" fillId="36" borderId="13" xfId="0" applyFont="1" applyFill="1" applyBorder="1" applyAlignment="1">
      <alignment horizontal="left" vertical="center"/>
    </xf>
    <xf numFmtId="0" fontId="27" fillId="36" borderId="13" xfId="0" applyFont="1" applyFill="1" applyBorder="1" applyAlignment="1">
      <alignment vertical="center"/>
    </xf>
    <xf numFmtId="0" fontId="27" fillId="36" borderId="13" xfId="0" applyFont="1" applyFill="1" applyBorder="1" applyAlignment="1">
      <alignment vertical="center" wrapText="1"/>
    </xf>
    <xf numFmtId="40" fontId="27" fillId="0" borderId="14" xfId="1" applyNumberFormat="1" applyFont="1" applyFill="1" applyBorder="1" applyAlignment="1">
      <alignment horizontal="right" vertical="center"/>
    </xf>
    <xf numFmtId="40" fontId="27" fillId="0" borderId="23" xfId="1" applyNumberFormat="1" applyFont="1" applyFill="1" applyBorder="1" applyAlignment="1">
      <alignment horizontal="right" vertical="center"/>
    </xf>
    <xf numFmtId="40" fontId="29" fillId="0" borderId="23" xfId="1" applyNumberFormat="1" applyFont="1" applyFill="1" applyBorder="1" applyAlignment="1">
      <alignment horizontal="center" vertical="center"/>
    </xf>
    <xf numFmtId="0" fontId="27" fillId="36" borderId="14" xfId="0" applyFont="1" applyFill="1" applyBorder="1" applyAlignment="1">
      <alignment vertical="center"/>
    </xf>
    <xf numFmtId="0" fontId="27" fillId="36" borderId="0" xfId="0" applyFont="1" applyFill="1" applyBorder="1" applyAlignment="1">
      <alignment vertical="center"/>
    </xf>
    <xf numFmtId="40" fontId="30" fillId="36" borderId="23" xfId="1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40" fontId="27" fillId="0" borderId="0" xfId="1" applyNumberFormat="1" applyFont="1" applyFill="1" applyBorder="1" applyAlignment="1">
      <alignment horizontal="right" vertical="center"/>
    </xf>
    <xf numFmtId="40" fontId="30" fillId="36" borderId="14" xfId="1" applyNumberFormat="1" applyFont="1" applyFill="1" applyBorder="1" applyAlignment="1">
      <alignment horizontal="right" vertical="center"/>
    </xf>
    <xf numFmtId="40" fontId="27" fillId="36" borderId="14" xfId="2" applyNumberFormat="1" applyFont="1" applyFill="1" applyBorder="1" applyAlignment="1">
      <alignment horizontal="right" vertical="center"/>
    </xf>
    <xf numFmtId="40" fontId="27" fillId="36" borderId="23" xfId="2" applyNumberFormat="1" applyFont="1" applyFill="1" applyBorder="1" applyAlignment="1">
      <alignment horizontal="right" vertical="center"/>
    </xf>
    <xf numFmtId="40" fontId="27" fillId="36" borderId="0" xfId="2" applyNumberFormat="1" applyFont="1" applyFill="1" applyBorder="1" applyAlignment="1">
      <alignment horizontal="right" vertical="center"/>
    </xf>
    <xf numFmtId="40" fontId="27" fillId="37" borderId="23" xfId="1" applyNumberFormat="1" applyFont="1" applyFill="1" applyBorder="1" applyAlignment="1">
      <alignment horizontal="right" vertical="center"/>
    </xf>
    <xf numFmtId="40" fontId="27" fillId="36" borderId="23" xfId="1" applyNumberFormat="1" applyFont="1" applyFill="1" applyBorder="1"/>
    <xf numFmtId="40" fontId="27" fillId="36" borderId="24" xfId="1" applyNumberFormat="1" applyFont="1" applyFill="1" applyBorder="1" applyAlignment="1">
      <alignment horizontal="center" vertical="center"/>
    </xf>
    <xf numFmtId="40" fontId="27" fillId="36" borderId="12" xfId="1" applyNumberFormat="1" applyFont="1" applyFill="1" applyBorder="1" applyAlignment="1">
      <alignment horizontal="center" vertical="center"/>
    </xf>
    <xf numFmtId="0" fontId="27" fillId="36" borderId="12" xfId="0" applyFont="1" applyFill="1" applyBorder="1" applyAlignment="1">
      <alignment horizontal="justify" vertical="center"/>
    </xf>
    <xf numFmtId="0" fontId="27" fillId="36" borderId="11" xfId="0" applyFont="1" applyFill="1" applyBorder="1" applyAlignment="1">
      <alignment horizontal="justify" vertical="center"/>
    </xf>
    <xf numFmtId="0" fontId="27" fillId="36" borderId="10" xfId="0" applyFont="1" applyFill="1" applyBorder="1" applyAlignment="1">
      <alignment horizontal="justify" vertical="center"/>
    </xf>
    <xf numFmtId="44" fontId="0" fillId="0" borderId="11" xfId="0" applyNumberFormat="1" applyFont="1" applyFill="1" applyBorder="1" applyAlignment="1" applyProtection="1"/>
    <xf numFmtId="44" fontId="0" fillId="0" borderId="0" xfId="0" applyNumberFormat="1" applyFont="1" applyFill="1" applyBorder="1" applyAlignment="1" applyProtection="1"/>
    <xf numFmtId="44" fontId="0" fillId="0" borderId="16" xfId="0" applyNumberFormat="1" applyFont="1" applyFill="1" applyBorder="1" applyAlignment="1" applyProtection="1"/>
    <xf numFmtId="43" fontId="0" fillId="0" borderId="0" xfId="1" applyFont="1"/>
    <xf numFmtId="0" fontId="0" fillId="0" borderId="13" xfId="0" applyFill="1" applyBorder="1"/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43" fontId="0" fillId="0" borderId="0" xfId="0" applyNumberFormat="1"/>
    <xf numFmtId="0" fontId="0" fillId="0" borderId="11" xfId="0" applyBorder="1" applyAlignment="1">
      <alignment horizontal="center"/>
    </xf>
    <xf numFmtId="44" fontId="16" fillId="0" borderId="16" xfId="0" applyNumberFormat="1" applyFont="1" applyFill="1" applyBorder="1" applyAlignment="1" applyProtection="1"/>
    <xf numFmtId="0" fontId="16" fillId="0" borderId="16" xfId="0" applyFont="1" applyBorder="1" applyAlignment="1">
      <alignment horizontal="center"/>
    </xf>
    <xf numFmtId="44" fontId="16" fillId="0" borderId="17" xfId="0" applyNumberFormat="1" applyFont="1" applyFill="1" applyBorder="1" applyAlignment="1" applyProtection="1"/>
    <xf numFmtId="0" fontId="32" fillId="0" borderId="0" xfId="0" applyFont="1"/>
    <xf numFmtId="0" fontId="33" fillId="0" borderId="31" xfId="0" applyFont="1" applyBorder="1" applyAlignment="1">
      <alignment vertical="center"/>
    </xf>
    <xf numFmtId="0" fontId="33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center"/>
    </xf>
    <xf numFmtId="0" fontId="33" fillId="0" borderId="33" xfId="0" applyFont="1" applyBorder="1" applyAlignment="1">
      <alignment vertical="center"/>
    </xf>
    <xf numFmtId="164" fontId="33" fillId="0" borderId="34" xfId="0" applyNumberFormat="1" applyFont="1" applyBorder="1" applyAlignment="1">
      <alignment horizontal="right" vertical="center"/>
    </xf>
    <xf numFmtId="164" fontId="33" fillId="0" borderId="35" xfId="0" applyNumberFormat="1" applyFont="1" applyBorder="1" applyAlignment="1">
      <alignment horizontal="right" vertical="center"/>
    </xf>
    <xf numFmtId="0" fontId="32" fillId="0" borderId="33" xfId="0" applyFont="1" applyBorder="1" applyAlignment="1">
      <alignment vertical="center" wrapText="1"/>
    </xf>
    <xf numFmtId="164" fontId="34" fillId="0" borderId="34" xfId="0" applyNumberFormat="1" applyFont="1" applyBorder="1" applyAlignment="1">
      <alignment horizontal="center" vertical="center"/>
    </xf>
    <xf numFmtId="164" fontId="34" fillId="0" borderId="35" xfId="0" applyNumberFormat="1" applyFont="1" applyBorder="1" applyAlignment="1">
      <alignment horizontal="center" vertical="center"/>
    </xf>
    <xf numFmtId="0" fontId="32" fillId="0" borderId="33" xfId="0" applyFont="1" applyBorder="1" applyAlignment="1">
      <alignment vertical="center"/>
    </xf>
    <xf numFmtId="164" fontId="34" fillId="0" borderId="34" xfId="0" applyNumberFormat="1" applyFont="1" applyBorder="1" applyAlignment="1">
      <alignment horizontal="right" vertical="center"/>
    </xf>
    <xf numFmtId="164" fontId="34" fillId="0" borderId="35" xfId="0" applyNumberFormat="1" applyFont="1" applyBorder="1" applyAlignment="1">
      <alignment horizontal="right" vertical="center"/>
    </xf>
    <xf numFmtId="165" fontId="34" fillId="0" borderId="34" xfId="0" applyNumberFormat="1" applyFont="1" applyBorder="1" applyAlignment="1">
      <alignment horizontal="right" vertical="center"/>
    </xf>
    <xf numFmtId="0" fontId="32" fillId="0" borderId="33" xfId="0" applyFont="1" applyBorder="1" applyAlignment="1">
      <alignment horizontal="left" vertical="center" indent="1"/>
    </xf>
    <xf numFmtId="10" fontId="34" fillId="0" borderId="34" xfId="0" applyNumberFormat="1" applyFont="1" applyBorder="1" applyAlignment="1">
      <alignment horizontal="right" vertical="center"/>
    </xf>
    <xf numFmtId="166" fontId="34" fillId="0" borderId="34" xfId="44" applyNumberFormat="1" applyFont="1" applyBorder="1" applyAlignment="1">
      <alignment horizontal="right" vertical="center"/>
    </xf>
    <xf numFmtId="10" fontId="34" fillId="0" borderId="34" xfId="44" applyNumberFormat="1" applyFont="1" applyBorder="1" applyAlignment="1">
      <alignment horizontal="right" vertical="center"/>
    </xf>
    <xf numFmtId="0" fontId="35" fillId="0" borderId="33" xfId="0" applyFont="1" applyBorder="1" applyAlignment="1">
      <alignment vertical="center"/>
    </xf>
    <xf numFmtId="0" fontId="34" fillId="0" borderId="33" xfId="0" applyFont="1" applyBorder="1" applyAlignment="1">
      <alignment vertical="center"/>
    </xf>
    <xf numFmtId="0" fontId="33" fillId="0" borderId="33" xfId="0" applyFont="1" applyBorder="1" applyAlignment="1">
      <alignment vertical="center" wrapText="1"/>
    </xf>
    <xf numFmtId="14" fontId="34" fillId="0" borderId="34" xfId="0" applyNumberFormat="1" applyFont="1" applyBorder="1" applyAlignment="1">
      <alignment horizontal="right" vertical="center"/>
    </xf>
    <xf numFmtId="0" fontId="32" fillId="0" borderId="34" xfId="0" applyFont="1" applyBorder="1" applyAlignment="1">
      <alignment vertical="center"/>
    </xf>
    <xf numFmtId="165" fontId="34" fillId="0" borderId="34" xfId="0" applyNumberFormat="1" applyFont="1" applyBorder="1" applyAlignment="1">
      <alignment horizontal="right" vertical="center" wrapText="1"/>
    </xf>
    <xf numFmtId="0" fontId="32" fillId="0" borderId="31" xfId="0" applyFont="1" applyBorder="1"/>
    <xf numFmtId="165" fontId="32" fillId="0" borderId="31" xfId="0" applyNumberFormat="1" applyFont="1" applyBorder="1"/>
    <xf numFmtId="0" fontId="36" fillId="0" borderId="0" xfId="45" applyFill="1" applyBorder="1" applyAlignment="1">
      <alignment horizontal="left" vertical="top"/>
    </xf>
    <xf numFmtId="4" fontId="38" fillId="0" borderId="36" xfId="45" applyNumberFormat="1" applyFont="1" applyFill="1" applyBorder="1" applyAlignment="1">
      <alignment vertical="center" shrinkToFit="1"/>
    </xf>
    <xf numFmtId="0" fontId="39" fillId="0" borderId="36" xfId="45" applyFont="1" applyFill="1" applyBorder="1" applyAlignment="1">
      <alignment horizontal="left" vertical="top" wrapText="1" indent="1"/>
    </xf>
    <xf numFmtId="4" fontId="38" fillId="0" borderId="37" xfId="45" applyNumberFormat="1" applyFont="1" applyFill="1" applyBorder="1" applyAlignment="1">
      <alignment vertical="center" shrinkToFit="1"/>
    </xf>
    <xf numFmtId="0" fontId="39" fillId="0" borderId="37" xfId="45" applyFont="1" applyFill="1" applyBorder="1" applyAlignment="1">
      <alignment horizontal="left" vertical="top" wrapText="1" indent="1"/>
    </xf>
    <xf numFmtId="0" fontId="40" fillId="0" borderId="37" xfId="45" applyFont="1" applyFill="1" applyBorder="1" applyAlignment="1">
      <alignment horizontal="left" vertical="top" wrapText="1" indent="1"/>
    </xf>
    <xf numFmtId="4" fontId="38" fillId="0" borderId="38" xfId="45" applyNumberFormat="1" applyFont="1" applyFill="1" applyBorder="1" applyAlignment="1">
      <alignment vertical="center" shrinkToFit="1"/>
    </xf>
    <xf numFmtId="0" fontId="39" fillId="0" borderId="38" xfId="45" applyFont="1" applyFill="1" applyBorder="1" applyAlignment="1">
      <alignment horizontal="left" vertical="top" wrapText="1" indent="1"/>
    </xf>
    <xf numFmtId="0" fontId="39" fillId="40" borderId="39" xfId="45" applyFont="1" applyFill="1" applyBorder="1" applyAlignment="1">
      <alignment horizontal="center" vertical="center" wrapText="1"/>
    </xf>
    <xf numFmtId="4" fontId="44" fillId="0" borderId="40" xfId="46" applyNumberFormat="1" applyFont="1" applyFill="1" applyBorder="1" applyAlignment="1">
      <alignment horizontal="right" vertical="top" shrinkToFit="1"/>
    </xf>
    <xf numFmtId="0" fontId="39" fillId="0" borderId="41" xfId="45" applyFont="1" applyFill="1" applyBorder="1" applyAlignment="1">
      <alignment horizontal="left" vertical="top" wrapText="1" indent="1"/>
    </xf>
    <xf numFmtId="4" fontId="38" fillId="0" borderId="37" xfId="45" applyNumberFormat="1" applyFont="1" applyFill="1" applyBorder="1" applyAlignment="1">
      <alignment horizontal="right" vertical="top" shrinkToFit="1"/>
    </xf>
    <xf numFmtId="4" fontId="44" fillId="0" borderId="37" xfId="45" applyNumberFormat="1" applyFont="1" applyFill="1" applyBorder="1" applyAlignment="1">
      <alignment horizontal="right" vertical="top" shrinkToFit="1"/>
    </xf>
    <xf numFmtId="4" fontId="38" fillId="0" borderId="40" xfId="45" applyNumberFormat="1" applyFont="1" applyFill="1" applyBorder="1" applyAlignment="1">
      <alignment horizontal="right" vertical="top" shrinkToFit="1"/>
    </xf>
    <xf numFmtId="0" fontId="40" fillId="0" borderId="40" xfId="45" applyFont="1" applyFill="1" applyBorder="1" applyAlignment="1">
      <alignment horizontal="left" vertical="top" wrapText="1" indent="1"/>
    </xf>
    <xf numFmtId="4" fontId="44" fillId="0" borderId="42" xfId="45" applyNumberFormat="1" applyFont="1" applyFill="1" applyBorder="1" applyAlignment="1">
      <alignment horizontal="right" vertical="top" shrinkToFit="1"/>
    </xf>
    <xf numFmtId="0" fontId="39" fillId="0" borderId="42" xfId="45" applyFont="1" applyFill="1" applyBorder="1" applyAlignment="1">
      <alignment horizontal="left" vertical="top" wrapText="1" indent="1"/>
    </xf>
    <xf numFmtId="4" fontId="44" fillId="0" borderId="38" xfId="45" applyNumberFormat="1" applyFont="1" applyFill="1" applyBorder="1" applyAlignment="1">
      <alignment horizontal="right" vertical="top" shrinkToFit="1"/>
    </xf>
    <xf numFmtId="4" fontId="44" fillId="0" borderId="36" xfId="45" applyNumberFormat="1" applyFont="1" applyFill="1" applyBorder="1" applyAlignment="1">
      <alignment vertical="center" shrinkToFit="1"/>
    </xf>
    <xf numFmtId="4" fontId="44" fillId="0" borderId="37" xfId="45" applyNumberFormat="1" applyFont="1" applyFill="1" applyBorder="1" applyAlignment="1">
      <alignment vertical="center" shrinkToFit="1"/>
    </xf>
    <xf numFmtId="4" fontId="44" fillId="0" borderId="38" xfId="45" applyNumberFormat="1" applyFont="1" applyFill="1" applyBorder="1" applyAlignment="1">
      <alignment vertical="center" shrinkToFit="1"/>
    </xf>
    <xf numFmtId="0" fontId="39" fillId="40" borderId="39" xfId="45" applyFont="1" applyFill="1" applyBorder="1" applyAlignment="1">
      <alignment horizontal="left" vertical="center" wrapText="1" indent="2"/>
    </xf>
    <xf numFmtId="0" fontId="39" fillId="40" borderId="39" xfId="45" applyFont="1" applyFill="1" applyBorder="1" applyAlignment="1">
      <alignment horizontal="left" vertical="center" wrapText="1" indent="1"/>
    </xf>
    <xf numFmtId="4" fontId="44" fillId="0" borderId="36" xfId="45" applyNumberFormat="1" applyFont="1" applyFill="1" applyBorder="1" applyAlignment="1">
      <alignment vertical="top" shrinkToFit="1"/>
    </xf>
    <xf numFmtId="4" fontId="38" fillId="0" borderId="37" xfId="45" applyNumberFormat="1" applyFont="1" applyFill="1" applyBorder="1" applyAlignment="1">
      <alignment vertical="top" shrinkToFit="1"/>
    </xf>
    <xf numFmtId="4" fontId="44" fillId="0" borderId="37" xfId="45" applyNumberFormat="1" applyFont="1" applyFill="1" applyBorder="1" applyAlignment="1">
      <alignment vertical="top" shrinkToFit="1"/>
    </xf>
    <xf numFmtId="4" fontId="44" fillId="0" borderId="38" xfId="45" applyNumberFormat="1" applyFont="1" applyFill="1" applyBorder="1" applyAlignment="1">
      <alignment vertical="top" shrinkToFit="1"/>
    </xf>
    <xf numFmtId="0" fontId="39" fillId="40" borderId="39" xfId="45" applyFont="1" applyFill="1" applyBorder="1" applyAlignment="1">
      <alignment horizontal="center" vertical="top" wrapText="1"/>
    </xf>
    <xf numFmtId="0" fontId="34" fillId="0" borderId="0" xfId="45" applyFont="1" applyFill="1" applyBorder="1" applyAlignment="1">
      <alignment horizontal="right" vertical="top"/>
    </xf>
    <xf numFmtId="0" fontId="34" fillId="0" borderId="0" xfId="45" applyFont="1" applyAlignment="1">
      <alignment horizontal="right"/>
    </xf>
    <xf numFmtId="0" fontId="34" fillId="0" borderId="0" xfId="45" applyFont="1"/>
    <xf numFmtId="164" fontId="47" fillId="0" borderId="32" xfId="45" applyNumberFormat="1" applyFont="1" applyBorder="1" applyAlignment="1">
      <alignment horizontal="right" vertical="center" wrapText="1"/>
    </xf>
    <xf numFmtId="164" fontId="47" fillId="0" borderId="31" xfId="45" applyNumberFormat="1" applyFont="1" applyBorder="1" applyAlignment="1">
      <alignment horizontal="right" vertical="center" wrapText="1"/>
    </xf>
    <xf numFmtId="0" fontId="47" fillId="0" borderId="47" xfId="45" applyFont="1" applyBorder="1" applyAlignment="1">
      <alignment horizontal="left" vertical="center" wrapText="1"/>
    </xf>
    <xf numFmtId="164" fontId="47" fillId="0" borderId="34" xfId="45" applyNumberFormat="1" applyFont="1" applyBorder="1" applyAlignment="1">
      <alignment horizontal="right" vertical="center" wrapText="1"/>
    </xf>
    <xf numFmtId="43" fontId="47" fillId="0" borderId="34" xfId="46" applyFont="1" applyBorder="1" applyAlignment="1">
      <alignment horizontal="right" vertical="center" wrapText="1"/>
    </xf>
    <xf numFmtId="0" fontId="47" fillId="0" borderId="33" xfId="45" applyFont="1" applyBorder="1" applyAlignment="1">
      <alignment horizontal="left" vertical="center" wrapText="1"/>
    </xf>
    <xf numFmtId="164" fontId="21" fillId="0" borderId="35" xfId="45" applyNumberFormat="1" applyFont="1" applyBorder="1" applyAlignment="1">
      <alignment horizontal="right" vertical="center" wrapText="1"/>
    </xf>
    <xf numFmtId="164" fontId="21" fillId="0" borderId="35" xfId="45" applyNumberFormat="1" applyFont="1" applyBorder="1" applyAlignment="1" applyProtection="1">
      <alignment horizontal="right" vertical="center" wrapText="1"/>
      <protection locked="0"/>
    </xf>
    <xf numFmtId="43" fontId="21" fillId="0" borderId="35" xfId="46" applyFont="1" applyBorder="1" applyAlignment="1" applyProtection="1">
      <alignment horizontal="right" vertical="center" wrapText="1"/>
      <protection locked="0"/>
    </xf>
    <xf numFmtId="164" fontId="21" fillId="0" borderId="34" xfId="45" applyNumberFormat="1" applyFont="1" applyBorder="1" applyAlignment="1" applyProtection="1">
      <alignment horizontal="right" vertical="center" wrapText="1"/>
      <protection locked="0"/>
    </xf>
    <xf numFmtId="0" fontId="21" fillId="0" borderId="33" xfId="45" applyFont="1" applyBorder="1" applyAlignment="1">
      <alignment horizontal="left" vertical="center" wrapText="1"/>
    </xf>
    <xf numFmtId="0" fontId="21" fillId="0" borderId="33" xfId="45" applyFont="1" applyBorder="1" applyAlignment="1">
      <alignment horizontal="left" vertical="center" wrapText="1" indent="2"/>
    </xf>
    <xf numFmtId="164" fontId="21" fillId="0" borderId="34" xfId="45" applyNumberFormat="1" applyFont="1" applyBorder="1" applyAlignment="1">
      <alignment horizontal="right" vertical="center" wrapText="1"/>
    </xf>
    <xf numFmtId="43" fontId="21" fillId="0" borderId="34" xfId="46" applyFont="1" applyBorder="1" applyAlignment="1">
      <alignment horizontal="right" vertical="center" wrapText="1"/>
    </xf>
    <xf numFmtId="164" fontId="47" fillId="0" borderId="35" xfId="45" applyNumberFormat="1" applyFont="1" applyBorder="1" applyAlignment="1">
      <alignment horizontal="right" vertical="center" wrapText="1"/>
    </xf>
    <xf numFmtId="164" fontId="21" fillId="0" borderId="35" xfId="45" applyNumberFormat="1" applyFont="1" applyFill="1" applyBorder="1" applyAlignment="1">
      <alignment horizontal="right" vertical="center" wrapText="1"/>
    </xf>
    <xf numFmtId="164" fontId="47" fillId="0" borderId="35" xfId="45" applyNumberFormat="1" applyFont="1" applyFill="1" applyBorder="1" applyAlignment="1">
      <alignment horizontal="right" vertical="center" wrapText="1"/>
    </xf>
    <xf numFmtId="43" fontId="47" fillId="0" borderId="35" xfId="46" applyFont="1" applyFill="1" applyBorder="1" applyAlignment="1">
      <alignment horizontal="right" vertical="center" wrapText="1"/>
    </xf>
    <xf numFmtId="164" fontId="47" fillId="0" borderId="34" xfId="45" applyNumberFormat="1" applyFont="1" applyFill="1" applyBorder="1" applyAlignment="1">
      <alignment horizontal="right" vertical="center" wrapText="1"/>
    </xf>
    <xf numFmtId="0" fontId="21" fillId="0" borderId="33" xfId="45" applyFont="1" applyFill="1" applyBorder="1" applyAlignment="1">
      <alignment horizontal="left" vertical="center" wrapText="1"/>
    </xf>
    <xf numFmtId="164" fontId="36" fillId="0" borderId="0" xfId="45" applyNumberFormat="1" applyFill="1" applyBorder="1" applyAlignment="1">
      <alignment horizontal="left" vertical="top"/>
    </xf>
    <xf numFmtId="44" fontId="0" fillId="0" borderId="11" xfId="0" applyNumberFormat="1" applyFont="1" applyFill="1" applyBorder="1" applyAlignment="1" applyProtection="1"/>
    <xf numFmtId="44" fontId="0" fillId="0" borderId="16" xfId="0" applyNumberFormat="1" applyFont="1" applyFill="1" applyBorder="1" applyAlignment="1" applyProtection="1"/>
    <xf numFmtId="44" fontId="0" fillId="0" borderId="0" xfId="0" applyNumberFormat="1" applyFont="1" applyFill="1" applyBorder="1" applyAlignment="1" applyProtection="1"/>
    <xf numFmtId="44" fontId="0" fillId="0" borderId="11" xfId="2" applyFont="1" applyFill="1" applyBorder="1" applyAlignment="1" applyProtection="1"/>
    <xf numFmtId="43" fontId="0" fillId="0" borderId="0" xfId="1" applyFont="1" applyBorder="1"/>
    <xf numFmtId="44" fontId="0" fillId="0" borderId="16" xfId="2" applyFont="1" applyBorder="1"/>
    <xf numFmtId="0" fontId="20" fillId="0" borderId="0" xfId="0" applyFont="1" applyFill="1" applyBorder="1" applyAlignment="1">
      <alignment horizontal="left" vertical="top" wrapText="1"/>
    </xf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11" xfId="0" applyNumberFormat="1" applyFont="1" applyFill="1" applyBorder="1" applyAlignment="1" applyProtection="1"/>
    <xf numFmtId="44" fontId="0" fillId="0" borderId="16" xfId="0" applyNumberFormat="1" applyFont="1" applyFill="1" applyBorder="1" applyAlignment="1" applyProtection="1"/>
    <xf numFmtId="44" fontId="0" fillId="0" borderId="0" xfId="0" applyNumberFormat="1" applyFont="1" applyFill="1" applyBorder="1" applyAlignment="1" applyProtection="1"/>
    <xf numFmtId="0" fontId="21" fillId="0" borderId="0" xfId="0" applyFont="1" applyBorder="1" applyAlignment="1">
      <alignment horizontal="left" vertical="center" wrapText="1"/>
    </xf>
    <xf numFmtId="0" fontId="37" fillId="0" borderId="0" xfId="45" applyFont="1" applyFill="1" applyBorder="1" applyAlignment="1">
      <alignment horizontal="left" vertical="top" wrapText="1" indent="1"/>
    </xf>
    <xf numFmtId="0" fontId="42" fillId="0" borderId="0" xfId="45" applyFont="1" applyFill="1" applyBorder="1" applyAlignment="1">
      <alignment horizontal="center" vertical="center" wrapText="1"/>
    </xf>
    <xf numFmtId="0" fontId="41" fillId="0" borderId="0" xfId="45" applyFont="1" applyFill="1" applyBorder="1" applyAlignment="1">
      <alignment horizontal="center" vertical="center" wrapText="1"/>
    </xf>
    <xf numFmtId="40" fontId="28" fillId="38" borderId="24" xfId="1" applyNumberFormat="1" applyFont="1" applyFill="1" applyBorder="1" applyAlignment="1">
      <alignment horizontal="center" vertical="center"/>
    </xf>
    <xf numFmtId="40" fontId="28" fillId="38" borderId="22" xfId="1" applyNumberFormat="1" applyFont="1" applyFill="1" applyBorder="1" applyAlignment="1">
      <alignment horizontal="center" vertical="center"/>
    </xf>
    <xf numFmtId="0" fontId="27" fillId="36" borderId="0" xfId="0" applyFont="1" applyFill="1" applyBorder="1" applyAlignment="1">
      <alignment horizontal="left" vertical="center" wrapText="1"/>
    </xf>
    <xf numFmtId="0" fontId="27" fillId="36" borderId="14" xfId="0" applyFont="1" applyFill="1" applyBorder="1" applyAlignment="1">
      <alignment horizontal="left" vertical="center" wrapText="1"/>
    </xf>
    <xf numFmtId="0" fontId="27" fillId="36" borderId="0" xfId="0" applyFont="1" applyFill="1" applyBorder="1" applyAlignment="1">
      <alignment horizontal="left" vertical="center"/>
    </xf>
    <xf numFmtId="0" fontId="27" fillId="36" borderId="14" xfId="0" applyFont="1" applyFill="1" applyBorder="1" applyAlignment="1">
      <alignment horizontal="left" vertical="center"/>
    </xf>
    <xf numFmtId="0" fontId="28" fillId="38" borderId="10" xfId="0" applyFont="1" applyFill="1" applyBorder="1" applyAlignment="1">
      <alignment horizontal="center" vertical="center"/>
    </xf>
    <xf numFmtId="0" fontId="28" fillId="38" borderId="11" xfId="0" applyFont="1" applyFill="1" applyBorder="1" applyAlignment="1">
      <alignment horizontal="center" vertical="center"/>
    </xf>
    <xf numFmtId="0" fontId="28" fillId="38" borderId="12" xfId="0" applyFont="1" applyFill="1" applyBorder="1" applyAlignment="1">
      <alignment horizontal="center" vertical="center"/>
    </xf>
    <xf numFmtId="0" fontId="28" fillId="38" borderId="13" xfId="0" applyFont="1" applyFill="1" applyBorder="1" applyAlignment="1">
      <alignment horizontal="center" vertical="center"/>
    </xf>
    <xf numFmtId="0" fontId="28" fillId="38" borderId="0" xfId="0" applyFont="1" applyFill="1" applyBorder="1" applyAlignment="1">
      <alignment horizontal="center" vertical="center"/>
    </xf>
    <xf numFmtId="0" fontId="28" fillId="38" borderId="14" xfId="0" applyFont="1" applyFill="1" applyBorder="1" applyAlignment="1">
      <alignment horizontal="center" vertical="center"/>
    </xf>
    <xf numFmtId="0" fontId="28" fillId="38" borderId="15" xfId="0" applyFont="1" applyFill="1" applyBorder="1" applyAlignment="1">
      <alignment horizontal="center" vertical="center"/>
    </xf>
    <xf numFmtId="0" fontId="28" fillId="38" borderId="16" xfId="0" applyFont="1" applyFill="1" applyBorder="1" applyAlignment="1">
      <alignment horizontal="center" vertical="center"/>
    </xf>
    <xf numFmtId="0" fontId="28" fillId="38" borderId="17" xfId="0" applyFont="1" applyFill="1" applyBorder="1" applyAlignment="1">
      <alignment horizontal="center" vertical="center"/>
    </xf>
    <xf numFmtId="40" fontId="28" fillId="38" borderId="18" xfId="1" applyNumberFormat="1" applyFont="1" applyFill="1" applyBorder="1" applyAlignment="1">
      <alignment horizontal="center" vertical="center"/>
    </xf>
    <xf numFmtId="40" fontId="28" fillId="38" borderId="19" xfId="1" applyNumberFormat="1" applyFont="1" applyFill="1" applyBorder="1" applyAlignment="1">
      <alignment horizontal="center" vertical="center"/>
    </xf>
    <xf numFmtId="40" fontId="28" fillId="38" borderId="20" xfId="1" applyNumberFormat="1" applyFont="1" applyFill="1" applyBorder="1" applyAlignment="1">
      <alignment horizontal="center" vertical="center"/>
    </xf>
    <xf numFmtId="40" fontId="28" fillId="38" borderId="23" xfId="1" applyNumberFormat="1" applyFont="1" applyFill="1" applyBorder="1" applyAlignment="1">
      <alignment horizontal="center" vertical="center"/>
    </xf>
    <xf numFmtId="40" fontId="28" fillId="38" borderId="24" xfId="1" applyNumberFormat="1" applyFont="1" applyFill="1" applyBorder="1" applyAlignment="1">
      <alignment horizontal="center" vertical="center" wrapText="1"/>
    </xf>
    <xf numFmtId="40" fontId="28" fillId="38" borderId="22" xfId="1" applyNumberFormat="1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/>
    </xf>
    <xf numFmtId="0" fontId="28" fillId="36" borderId="0" xfId="0" applyFont="1" applyFill="1" applyBorder="1" applyAlignment="1">
      <alignment horizontal="center" vertical="center"/>
    </xf>
    <xf numFmtId="0" fontId="28" fillId="36" borderId="14" xfId="0" applyFont="1" applyFill="1" applyBorder="1" applyAlignment="1">
      <alignment horizontal="center" vertical="center"/>
    </xf>
    <xf numFmtId="0" fontId="27" fillId="36" borderId="13" xfId="0" applyFont="1" applyFill="1" applyBorder="1" applyAlignment="1">
      <alignment horizontal="left" vertical="center" wrapText="1"/>
    </xf>
    <xf numFmtId="0" fontId="27" fillId="36" borderId="13" xfId="0" applyFont="1" applyFill="1" applyBorder="1" applyAlignment="1">
      <alignment horizontal="center" vertical="center" wrapText="1"/>
    </xf>
    <xf numFmtId="0" fontId="27" fillId="36" borderId="0" xfId="0" applyFont="1" applyFill="1" applyBorder="1" applyAlignment="1">
      <alignment horizontal="center" vertical="center" wrapText="1"/>
    </xf>
    <xf numFmtId="0" fontId="27" fillId="36" borderId="14" xfId="0" applyFont="1" applyFill="1" applyBorder="1" applyAlignment="1">
      <alignment horizontal="center" vertical="center" wrapText="1"/>
    </xf>
    <xf numFmtId="0" fontId="28" fillId="36" borderId="13" xfId="0" applyFont="1" applyFill="1" applyBorder="1" applyAlignment="1">
      <alignment horizontal="center" vertical="center" wrapText="1"/>
    </xf>
    <xf numFmtId="0" fontId="28" fillId="36" borderId="0" xfId="0" applyFont="1" applyFill="1" applyBorder="1" applyAlignment="1">
      <alignment horizontal="center" vertical="center" wrapText="1"/>
    </xf>
    <xf numFmtId="0" fontId="28" fillId="36" borderId="14" xfId="0" applyFont="1" applyFill="1" applyBorder="1" applyAlignment="1">
      <alignment horizontal="center" vertical="center" wrapText="1"/>
    </xf>
    <xf numFmtId="0" fontId="42" fillId="0" borderId="0" xfId="45" applyFont="1" applyFill="1" applyBorder="1" applyAlignment="1">
      <alignment horizontal="center" vertical="top" wrapText="1"/>
    </xf>
    <xf numFmtId="0" fontId="41" fillId="0" borderId="0" xfId="45" applyFont="1" applyFill="1" applyBorder="1" applyAlignment="1">
      <alignment horizontal="center" vertical="top" wrapText="1"/>
    </xf>
    <xf numFmtId="0" fontId="39" fillId="40" borderId="38" xfId="45" applyFont="1" applyFill="1" applyBorder="1" applyAlignment="1">
      <alignment horizontal="center" vertical="center" wrapText="1"/>
    </xf>
    <xf numFmtId="0" fontId="39" fillId="40" borderId="36" xfId="45" applyFont="1" applyFill="1" applyBorder="1" applyAlignment="1">
      <alignment horizontal="center" vertical="center" wrapText="1"/>
    </xf>
    <xf numFmtId="0" fontId="39" fillId="40" borderId="46" xfId="45" applyFont="1" applyFill="1" applyBorder="1" applyAlignment="1">
      <alignment horizontal="center" vertical="center" wrapText="1"/>
    </xf>
    <xf numFmtId="0" fontId="39" fillId="40" borderId="45" xfId="45" applyFont="1" applyFill="1" applyBorder="1" applyAlignment="1">
      <alignment horizontal="center" vertical="center" wrapText="1"/>
    </xf>
    <xf numFmtId="0" fontId="39" fillId="40" borderId="44" xfId="45" applyFont="1" applyFill="1" applyBorder="1" applyAlignment="1">
      <alignment horizontal="center" vertical="center" wrapText="1"/>
    </xf>
    <xf numFmtId="0" fontId="39" fillId="40" borderId="43" xfId="45" applyFont="1" applyFill="1" applyBorder="1" applyAlignment="1">
      <alignment horizontal="center" vertical="center" wrapText="1"/>
    </xf>
    <xf numFmtId="0" fontId="43" fillId="0" borderId="0" xfId="45" applyFont="1" applyFill="1" applyBorder="1" applyAlignment="1">
      <alignment horizontal="left" vertical="top" wrapText="1" indent="1"/>
    </xf>
    <xf numFmtId="0" fontId="39" fillId="0" borderId="0" xfId="45" applyFont="1" applyFill="1" applyBorder="1" applyAlignment="1">
      <alignment horizontal="center" vertical="center" wrapText="1"/>
    </xf>
    <xf numFmtId="0" fontId="45" fillId="0" borderId="0" xfId="45" applyFont="1" applyFill="1" applyBorder="1" applyAlignment="1">
      <alignment horizontal="center" vertical="center" wrapText="1"/>
    </xf>
    <xf numFmtId="0" fontId="39" fillId="40" borderId="46" xfId="45" applyFont="1" applyFill="1" applyBorder="1" applyAlignment="1">
      <alignment horizontal="center" vertical="top" wrapText="1"/>
    </xf>
    <xf numFmtId="0" fontId="39" fillId="40" borderId="45" xfId="45" applyFont="1" applyFill="1" applyBorder="1" applyAlignment="1">
      <alignment horizontal="center" vertical="top" wrapText="1"/>
    </xf>
    <xf numFmtId="0" fontId="39" fillId="40" borderId="44" xfId="45" applyFont="1" applyFill="1" applyBorder="1" applyAlignment="1">
      <alignment horizontal="center" vertical="top" wrapText="1"/>
    </xf>
    <xf numFmtId="0" fontId="39" fillId="40" borderId="44" xfId="45" applyFont="1" applyFill="1" applyBorder="1" applyAlignment="1">
      <alignment horizontal="left" vertical="center" wrapText="1" indent="1"/>
    </xf>
    <xf numFmtId="0" fontId="39" fillId="40" borderId="43" xfId="45" applyFont="1" applyFill="1" applyBorder="1" applyAlignment="1">
      <alignment horizontal="left" vertical="center" wrapText="1" indent="1"/>
    </xf>
    <xf numFmtId="0" fontId="43" fillId="0" borderId="45" xfId="45" applyFont="1" applyFill="1" applyBorder="1" applyAlignment="1">
      <alignment horizontal="left" vertical="top" wrapText="1"/>
    </xf>
    <xf numFmtId="0" fontId="48" fillId="0" borderId="0" xfId="45" applyFont="1" applyFill="1" applyBorder="1" applyAlignment="1">
      <alignment horizontal="center" vertical="center" wrapText="1"/>
    </xf>
    <xf numFmtId="0" fontId="46" fillId="0" borderId="0" xfId="45" applyFont="1" applyBorder="1" applyAlignment="1">
      <alignment horizontal="left" vertical="center" wrapText="1"/>
    </xf>
    <xf numFmtId="0" fontId="46" fillId="0" borderId="0" xfId="45" applyFont="1" applyBorder="1" applyAlignment="1">
      <alignment horizontal="left" vertical="center"/>
    </xf>
    <xf numFmtId="0" fontId="31" fillId="39" borderId="25" xfId="0" applyFont="1" applyFill="1" applyBorder="1" applyAlignment="1">
      <alignment horizontal="center" vertical="center"/>
    </xf>
    <xf numFmtId="0" fontId="31" fillId="39" borderId="26" xfId="0" applyFont="1" applyFill="1" applyBorder="1" applyAlignment="1">
      <alignment horizontal="center" vertical="center"/>
    </xf>
    <xf numFmtId="0" fontId="31" fillId="39" borderId="27" xfId="0" applyFont="1" applyFill="1" applyBorder="1" applyAlignment="1">
      <alignment horizontal="center" vertical="center"/>
    </xf>
    <xf numFmtId="0" fontId="31" fillId="39" borderId="28" xfId="0" applyFont="1" applyFill="1" applyBorder="1" applyAlignment="1">
      <alignment horizontal="center" vertical="center"/>
    </xf>
    <xf numFmtId="0" fontId="31" fillId="39" borderId="29" xfId="0" applyFont="1" applyFill="1" applyBorder="1" applyAlignment="1">
      <alignment horizontal="center" vertical="center"/>
    </xf>
    <xf numFmtId="0" fontId="31" fillId="39" borderId="30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</cellXfs>
  <cellStyles count="47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6"/>
    <cellStyle name="Moneda" xfId="2" builtinId="4"/>
    <cellStyle name="Neutral" xfId="10" builtinId="28" customBuiltin="1"/>
    <cellStyle name="Normal" xfId="0" builtinId="0"/>
    <cellStyle name="Normal 2" xfId="45"/>
    <cellStyle name="Notas" xfId="17" builtinId="10" customBuiltin="1"/>
    <cellStyle name="Porcentaje" xfId="44" builtinId="5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tonio.mireles\Desktop\2020\LEY%20DE%20DISIPLINA%20FINANCIERA\3er.%20Trimestre%202020\PAPEL%20DE%20TRABAJO%20INTEGRACION%20DE%20PASIVOS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-Jun 4to. 19"/>
      <sheetName val="Ene-Jun 7mo. 19"/>
      <sheetName val="PROYECCIONES"/>
      <sheetName val="PAGOS"/>
    </sheetNames>
    <sheetDataSet>
      <sheetData sheetId="0"/>
      <sheetData sheetId="1"/>
      <sheetData sheetId="2"/>
      <sheetData sheetId="3">
        <row r="40">
          <cell r="D40">
            <v>75143051.780000001</v>
          </cell>
        </row>
        <row r="42">
          <cell r="D42" t="str">
            <v>IMPORTE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4"/>
  <sheetViews>
    <sheetView showGridLines="0" view="pageBreakPreview" topLeftCell="C1" zoomScale="85" zoomScaleNormal="85" zoomScaleSheetLayoutView="85" workbookViewId="0">
      <selection activeCell="E15" sqref="E15"/>
    </sheetView>
  </sheetViews>
  <sheetFormatPr baseColWidth="10" defaultColWidth="11.42578125" defaultRowHeight="15"/>
  <cols>
    <col min="2" max="2" width="57.140625" customWidth="1"/>
    <col min="3" max="4" width="28.5703125" customWidth="1"/>
    <col min="5" max="5" width="57.140625" customWidth="1"/>
    <col min="6" max="7" width="28.5703125" customWidth="1"/>
    <col min="8" max="8" width="15.140625" bestFit="1" customWidth="1"/>
  </cols>
  <sheetData>
    <row r="1" spans="2:7" ht="15.75">
      <c r="B1" s="187" t="s">
        <v>297</v>
      </c>
      <c r="C1" s="187"/>
      <c r="D1" s="187"/>
      <c r="E1" s="187"/>
      <c r="F1" s="187"/>
      <c r="G1" s="187"/>
    </row>
    <row r="2" spans="2:7" ht="15.75">
      <c r="B2" s="187" t="s">
        <v>0</v>
      </c>
      <c r="C2" s="187"/>
      <c r="D2" s="187"/>
      <c r="E2" s="187"/>
      <c r="F2" s="187"/>
      <c r="G2" s="187"/>
    </row>
    <row r="3" spans="2:7" ht="15.75">
      <c r="B3" s="187" t="s">
        <v>1</v>
      </c>
      <c r="C3" s="187"/>
      <c r="D3" s="187"/>
      <c r="E3" s="187"/>
      <c r="F3" s="187"/>
      <c r="G3" s="187"/>
    </row>
    <row r="4" spans="2:7" ht="15.75">
      <c r="B4" s="187" t="s">
        <v>2</v>
      </c>
      <c r="C4" s="187"/>
      <c r="D4" s="187"/>
      <c r="E4" s="187"/>
      <c r="F4" s="187"/>
      <c r="G4" s="187"/>
    </row>
    <row r="5" spans="2:7" ht="15.75">
      <c r="B5" s="187" t="s">
        <v>3</v>
      </c>
      <c r="C5" s="187"/>
      <c r="D5" s="187"/>
      <c r="E5" s="187"/>
      <c r="F5" s="187"/>
      <c r="G5" s="187"/>
    </row>
    <row r="6" spans="2:7" ht="15.75">
      <c r="B6" s="187" t="s">
        <v>4</v>
      </c>
      <c r="C6" s="187"/>
      <c r="D6" s="187"/>
      <c r="E6" s="187"/>
      <c r="F6" s="187"/>
      <c r="G6" s="187"/>
    </row>
    <row r="7" spans="2:7">
      <c r="B7" s="16" t="s">
        <v>5</v>
      </c>
      <c r="C7" s="17" t="s">
        <v>6</v>
      </c>
      <c r="D7" s="17" t="s">
        <v>7</v>
      </c>
      <c r="E7" s="17" t="s">
        <v>8</v>
      </c>
      <c r="F7" s="17" t="s">
        <v>6</v>
      </c>
      <c r="G7" s="18" t="s">
        <v>7</v>
      </c>
    </row>
    <row r="8" spans="2:7">
      <c r="B8" s="5" t="s">
        <v>9</v>
      </c>
      <c r="C8" s="6" t="s">
        <v>10</v>
      </c>
      <c r="D8" s="6" t="s">
        <v>10</v>
      </c>
      <c r="E8" s="6" t="s">
        <v>11</v>
      </c>
      <c r="F8" s="6" t="s">
        <v>10</v>
      </c>
      <c r="G8" s="7" t="s">
        <v>10</v>
      </c>
    </row>
    <row r="9" spans="2:7">
      <c r="B9" s="8" t="s">
        <v>12</v>
      </c>
      <c r="C9" s="9" t="s">
        <v>10</v>
      </c>
      <c r="D9" s="9" t="s">
        <v>10</v>
      </c>
      <c r="E9" s="9" t="s">
        <v>13</v>
      </c>
      <c r="F9" s="9" t="s">
        <v>10</v>
      </c>
      <c r="G9" s="10" t="s">
        <v>10</v>
      </c>
    </row>
    <row r="10" spans="2:7">
      <c r="B10" s="8" t="s">
        <v>14</v>
      </c>
      <c r="C10" s="181">
        <v>320407267.25999999</v>
      </c>
      <c r="D10" s="181">
        <v>313393458.52999997</v>
      </c>
      <c r="E10" s="4" t="s">
        <v>15</v>
      </c>
      <c r="F10" s="181">
        <f>SUM(F11:F19)</f>
        <v>29648644.450000003</v>
      </c>
      <c r="G10" s="11">
        <v>56974719.700000003</v>
      </c>
    </row>
    <row r="11" spans="2:7">
      <c r="B11" s="8" t="s">
        <v>16</v>
      </c>
      <c r="C11" s="181">
        <v>107500</v>
      </c>
      <c r="D11" s="181">
        <v>128000</v>
      </c>
      <c r="E11" s="4" t="s">
        <v>17</v>
      </c>
      <c r="F11" s="181">
        <v>3583333.33</v>
      </c>
      <c r="G11" s="11">
        <v>3736666.67</v>
      </c>
    </row>
    <row r="12" spans="2:7">
      <c r="B12" s="8" t="s">
        <v>18</v>
      </c>
      <c r="C12" s="181">
        <v>182516566.22</v>
      </c>
      <c r="D12" s="181">
        <v>24675458.030000001</v>
      </c>
      <c r="E12" s="4" t="s">
        <v>19</v>
      </c>
      <c r="F12" s="181">
        <v>21624224.800000001</v>
      </c>
      <c r="G12" s="11">
        <v>35953213.049999997</v>
      </c>
    </row>
    <row r="13" spans="2:7">
      <c r="B13" s="8" t="s">
        <v>20</v>
      </c>
      <c r="C13" s="181">
        <v>0</v>
      </c>
      <c r="D13" s="181">
        <v>0</v>
      </c>
      <c r="E13" s="4" t="s">
        <v>21</v>
      </c>
      <c r="F13" s="181">
        <v>0</v>
      </c>
      <c r="G13" s="11">
        <v>0</v>
      </c>
    </row>
    <row r="14" spans="2:7">
      <c r="B14" s="8" t="s">
        <v>22</v>
      </c>
      <c r="C14" s="181">
        <v>137783200.53999999</v>
      </c>
      <c r="D14" s="181">
        <v>288590000</v>
      </c>
      <c r="E14" s="4" t="s">
        <v>23</v>
      </c>
      <c r="F14" s="181">
        <v>0</v>
      </c>
      <c r="G14" s="11">
        <v>0</v>
      </c>
    </row>
    <row r="15" spans="2:7">
      <c r="B15" s="8" t="s">
        <v>24</v>
      </c>
      <c r="C15" s="181">
        <v>0</v>
      </c>
      <c r="D15" s="181">
        <v>0</v>
      </c>
      <c r="E15" s="4" t="s">
        <v>25</v>
      </c>
      <c r="F15" s="181">
        <v>148500</v>
      </c>
      <c r="G15" s="11">
        <v>108000</v>
      </c>
    </row>
    <row r="16" spans="2:7">
      <c r="B16" s="8" t="s">
        <v>26</v>
      </c>
      <c r="C16" s="181">
        <v>0</v>
      </c>
      <c r="D16" s="181">
        <v>0</v>
      </c>
      <c r="E16" s="4" t="s">
        <v>27</v>
      </c>
      <c r="F16" s="181">
        <v>0</v>
      </c>
      <c r="G16" s="11">
        <v>0</v>
      </c>
    </row>
    <row r="17" spans="2:7">
      <c r="B17" s="8" t="s">
        <v>28</v>
      </c>
      <c r="C17" s="181">
        <v>0.5</v>
      </c>
      <c r="D17" s="181">
        <v>0.5</v>
      </c>
      <c r="E17" s="4" t="s">
        <v>29</v>
      </c>
      <c r="F17" s="181">
        <v>1350710.84</v>
      </c>
      <c r="G17" s="11">
        <v>1048367.68</v>
      </c>
    </row>
    <row r="18" spans="2:7">
      <c r="B18" s="8" t="s">
        <v>30</v>
      </c>
      <c r="C18" s="181">
        <v>19002602.109999999</v>
      </c>
      <c r="D18" s="181">
        <v>1684686.6</v>
      </c>
      <c r="E18" s="4" t="s">
        <v>31</v>
      </c>
      <c r="F18" s="181">
        <v>0</v>
      </c>
      <c r="G18" s="11">
        <v>52753.8</v>
      </c>
    </row>
    <row r="19" spans="2:7">
      <c r="B19" s="8" t="s">
        <v>32</v>
      </c>
      <c r="C19" s="181">
        <v>0</v>
      </c>
      <c r="D19" s="181">
        <v>0</v>
      </c>
      <c r="E19" s="4" t="s">
        <v>33</v>
      </c>
      <c r="F19" s="181">
        <v>2941875.48</v>
      </c>
      <c r="G19" s="11">
        <v>16075718.5</v>
      </c>
    </row>
    <row r="20" spans="2:7">
      <c r="B20" s="8" t="s">
        <v>34</v>
      </c>
      <c r="C20" s="181">
        <v>0</v>
      </c>
      <c r="D20" s="181">
        <v>0</v>
      </c>
      <c r="E20" s="4" t="s">
        <v>35</v>
      </c>
      <c r="F20" s="181">
        <v>0</v>
      </c>
      <c r="G20" s="11">
        <v>0</v>
      </c>
    </row>
    <row r="21" spans="2:7">
      <c r="B21" s="8" t="s">
        <v>36</v>
      </c>
      <c r="C21" s="181">
        <v>72748.210000000006</v>
      </c>
      <c r="D21" s="181">
        <v>1674686.6</v>
      </c>
      <c r="E21" s="4" t="s">
        <v>37</v>
      </c>
      <c r="F21" s="181">
        <v>0</v>
      </c>
      <c r="G21" s="11">
        <v>0</v>
      </c>
    </row>
    <row r="22" spans="2:7">
      <c r="B22" s="8" t="s">
        <v>38</v>
      </c>
      <c r="C22" s="181">
        <v>1925629.9</v>
      </c>
      <c r="D22" s="181">
        <v>0</v>
      </c>
      <c r="E22" s="4" t="s">
        <v>39</v>
      </c>
      <c r="F22" s="181">
        <v>0</v>
      </c>
      <c r="G22" s="11">
        <v>0</v>
      </c>
    </row>
    <row r="23" spans="2:7">
      <c r="B23" s="8" t="s">
        <v>40</v>
      </c>
      <c r="C23" s="181">
        <v>0</v>
      </c>
      <c r="D23" s="181">
        <v>10000</v>
      </c>
      <c r="E23" s="4" t="s">
        <v>41</v>
      </c>
      <c r="F23" s="181">
        <v>0</v>
      </c>
      <c r="G23" s="11">
        <v>0</v>
      </c>
    </row>
    <row r="24" spans="2:7">
      <c r="B24" s="8" t="s">
        <v>42</v>
      </c>
      <c r="C24" s="181">
        <v>0</v>
      </c>
      <c r="D24" s="181">
        <v>0</v>
      </c>
      <c r="E24" s="4" t="s">
        <v>43</v>
      </c>
      <c r="F24" s="181">
        <v>7818180</v>
      </c>
      <c r="G24" s="11">
        <v>7818180</v>
      </c>
    </row>
    <row r="25" spans="2:7">
      <c r="B25" s="8" t="s">
        <v>44</v>
      </c>
      <c r="C25" s="181">
        <v>17004224</v>
      </c>
      <c r="D25" s="181">
        <v>0</v>
      </c>
      <c r="E25" s="4" t="s">
        <v>45</v>
      </c>
      <c r="F25" s="181">
        <v>7818180</v>
      </c>
      <c r="G25" s="11">
        <v>7818180</v>
      </c>
    </row>
    <row r="26" spans="2:7">
      <c r="B26" s="8" t="s">
        <v>46</v>
      </c>
      <c r="C26" s="181">
        <f>SUM(C27:C30)</f>
        <v>5483524.1600000001</v>
      </c>
      <c r="D26" s="181">
        <v>408526.83</v>
      </c>
      <c r="E26" s="4" t="s">
        <v>47</v>
      </c>
      <c r="F26" s="181">
        <v>0</v>
      </c>
      <c r="G26" s="11">
        <v>0</v>
      </c>
    </row>
    <row r="27" spans="2:7">
      <c r="B27" s="8" t="s">
        <v>48</v>
      </c>
      <c r="C27" s="181">
        <v>0</v>
      </c>
      <c r="D27" s="181">
        <v>0</v>
      </c>
      <c r="E27" s="4" t="s">
        <v>49</v>
      </c>
      <c r="F27" s="181">
        <v>0</v>
      </c>
      <c r="G27" s="11">
        <v>0</v>
      </c>
    </row>
    <row r="28" spans="2:7">
      <c r="B28" s="8" t="s">
        <v>50</v>
      </c>
      <c r="C28" s="181">
        <v>0</v>
      </c>
      <c r="D28" s="181">
        <v>0</v>
      </c>
      <c r="E28" s="4" t="s">
        <v>51</v>
      </c>
      <c r="F28" s="181">
        <v>0</v>
      </c>
      <c r="G28" s="11">
        <v>0</v>
      </c>
    </row>
    <row r="29" spans="2:7">
      <c r="B29" s="8" t="s">
        <v>52</v>
      </c>
      <c r="C29" s="181">
        <v>0</v>
      </c>
      <c r="D29" s="181">
        <v>0</v>
      </c>
      <c r="E29" s="4" t="s">
        <v>53</v>
      </c>
      <c r="F29" s="181">
        <v>0</v>
      </c>
      <c r="G29" s="11">
        <v>0</v>
      </c>
    </row>
    <row r="30" spans="2:7">
      <c r="B30" s="8" t="s">
        <v>54</v>
      </c>
      <c r="C30" s="181">
        <v>5483524.1600000001</v>
      </c>
      <c r="D30" s="181">
        <v>408526.83</v>
      </c>
      <c r="E30" s="4" t="s">
        <v>55</v>
      </c>
      <c r="F30" s="181">
        <v>0</v>
      </c>
      <c r="G30" s="11">
        <v>0</v>
      </c>
    </row>
    <row r="31" spans="2:7">
      <c r="B31" s="8" t="s">
        <v>56</v>
      </c>
      <c r="C31" s="181">
        <v>0</v>
      </c>
      <c r="D31" s="181">
        <v>0</v>
      </c>
      <c r="E31" s="4" t="s">
        <v>57</v>
      </c>
      <c r="F31" s="181">
        <v>0</v>
      </c>
      <c r="G31" s="11">
        <v>0</v>
      </c>
    </row>
    <row r="32" spans="2:7">
      <c r="B32" s="8" t="s">
        <v>58</v>
      </c>
      <c r="C32" s="181">
        <v>0</v>
      </c>
      <c r="D32" s="181">
        <v>0</v>
      </c>
      <c r="E32" s="4" t="s">
        <v>59</v>
      </c>
      <c r="F32" s="181">
        <v>0</v>
      </c>
      <c r="G32" s="11">
        <v>0</v>
      </c>
    </row>
    <row r="33" spans="2:8">
      <c r="B33" s="8" t="s">
        <v>60</v>
      </c>
      <c r="C33" s="181">
        <v>0</v>
      </c>
      <c r="D33" s="181">
        <v>0</v>
      </c>
      <c r="E33" s="4" t="s">
        <v>61</v>
      </c>
      <c r="F33" s="181">
        <v>0</v>
      </c>
      <c r="G33" s="11">
        <v>0</v>
      </c>
    </row>
    <row r="34" spans="2:8">
      <c r="B34" s="8" t="s">
        <v>62</v>
      </c>
      <c r="C34" s="181">
        <v>0</v>
      </c>
      <c r="D34" s="181">
        <v>0</v>
      </c>
      <c r="E34" s="4" t="s">
        <v>63</v>
      </c>
      <c r="F34" s="181">
        <v>0</v>
      </c>
      <c r="G34" s="11">
        <v>0</v>
      </c>
    </row>
    <row r="35" spans="2:8">
      <c r="B35" s="8" t="s">
        <v>64</v>
      </c>
      <c r="C35" s="181">
        <v>0</v>
      </c>
      <c r="D35" s="181">
        <v>0</v>
      </c>
      <c r="E35" s="4" t="s">
        <v>65</v>
      </c>
      <c r="F35" s="181">
        <v>0</v>
      </c>
      <c r="G35" s="11">
        <v>0</v>
      </c>
    </row>
    <row r="36" spans="2:8">
      <c r="B36" s="8" t="s">
        <v>66</v>
      </c>
      <c r="C36" s="181">
        <v>0</v>
      </c>
      <c r="D36" s="181">
        <v>0</v>
      </c>
      <c r="E36" s="4" t="s">
        <v>67</v>
      </c>
      <c r="F36" s="181">
        <v>0</v>
      </c>
      <c r="G36" s="11">
        <v>0</v>
      </c>
    </row>
    <row r="37" spans="2:8">
      <c r="B37" s="8" t="s">
        <v>68</v>
      </c>
      <c r="C37" s="181">
        <v>0</v>
      </c>
      <c r="D37" s="181">
        <v>0</v>
      </c>
      <c r="E37" s="4" t="s">
        <v>69</v>
      </c>
      <c r="F37" s="181">
        <v>0</v>
      </c>
      <c r="G37" s="11">
        <v>0</v>
      </c>
    </row>
    <row r="38" spans="2:8">
      <c r="B38" s="8" t="s">
        <v>70</v>
      </c>
      <c r="C38" s="181">
        <v>0</v>
      </c>
      <c r="D38" s="181">
        <v>0</v>
      </c>
      <c r="E38" s="4" t="s">
        <v>71</v>
      </c>
      <c r="F38" s="181">
        <v>0</v>
      </c>
      <c r="G38" s="11">
        <v>0</v>
      </c>
    </row>
    <row r="39" spans="2:8">
      <c r="B39" s="8" t="s">
        <v>72</v>
      </c>
      <c r="C39" s="181">
        <v>0</v>
      </c>
      <c r="D39" s="181">
        <v>0</v>
      </c>
      <c r="E39" s="4" t="s">
        <v>73</v>
      </c>
      <c r="F39" s="181">
        <v>40782662.259999998</v>
      </c>
      <c r="G39" s="11">
        <v>24816006.07</v>
      </c>
    </row>
    <row r="40" spans="2:8">
      <c r="B40" s="8" t="s">
        <v>74</v>
      </c>
      <c r="C40" s="181">
        <v>0</v>
      </c>
      <c r="D40" s="181">
        <v>0</v>
      </c>
      <c r="E40" s="4" t="s">
        <v>75</v>
      </c>
      <c r="F40" s="181">
        <v>9806803.4499999993</v>
      </c>
      <c r="G40" s="11">
        <v>12094047.619999999</v>
      </c>
    </row>
    <row r="41" spans="2:8">
      <c r="B41" s="8" t="s">
        <v>76</v>
      </c>
      <c r="C41" s="181">
        <v>0</v>
      </c>
      <c r="D41" s="181">
        <v>0</v>
      </c>
      <c r="E41" s="4" t="s">
        <v>77</v>
      </c>
      <c r="F41" s="181">
        <v>0</v>
      </c>
      <c r="G41" s="11">
        <v>0</v>
      </c>
    </row>
    <row r="42" spans="2:8">
      <c r="B42" s="8" t="s">
        <v>78</v>
      </c>
      <c r="C42" s="181">
        <v>0</v>
      </c>
      <c r="D42" s="181">
        <v>0</v>
      </c>
      <c r="E42" s="4" t="s">
        <v>79</v>
      </c>
      <c r="F42" s="181">
        <v>30975858.809999999</v>
      </c>
      <c r="G42" s="11">
        <v>12721958.449999999</v>
      </c>
      <c r="H42" s="3"/>
    </row>
    <row r="43" spans="2:8">
      <c r="B43" s="8" t="s">
        <v>80</v>
      </c>
      <c r="C43" s="181">
        <v>0</v>
      </c>
      <c r="D43" s="181">
        <v>0</v>
      </c>
      <c r="E43" s="4" t="s">
        <v>81</v>
      </c>
      <c r="F43" s="181">
        <v>528715</v>
      </c>
      <c r="G43" s="11">
        <v>0</v>
      </c>
    </row>
    <row r="44" spans="2:8">
      <c r="B44" s="8" t="s">
        <v>82</v>
      </c>
      <c r="C44" s="181">
        <v>0</v>
      </c>
      <c r="D44" s="181">
        <v>0</v>
      </c>
      <c r="E44" s="4" t="s">
        <v>83</v>
      </c>
      <c r="F44" s="181">
        <v>0</v>
      </c>
      <c r="G44" s="11">
        <v>0</v>
      </c>
    </row>
    <row r="45" spans="2:8">
      <c r="B45" s="8" t="s">
        <v>84</v>
      </c>
      <c r="C45" s="181">
        <v>0</v>
      </c>
      <c r="D45" s="181">
        <v>0</v>
      </c>
      <c r="E45" s="4" t="s">
        <v>85</v>
      </c>
      <c r="F45" s="181">
        <v>0</v>
      </c>
      <c r="G45" s="11">
        <v>0</v>
      </c>
    </row>
    <row r="46" spans="2:8">
      <c r="B46" s="8" t="s">
        <v>86</v>
      </c>
      <c r="C46" s="181">
        <v>0</v>
      </c>
      <c r="D46" s="181">
        <v>0</v>
      </c>
      <c r="E46" s="4" t="s">
        <v>87</v>
      </c>
      <c r="F46" s="181">
        <v>528715</v>
      </c>
      <c r="G46" s="11">
        <v>0</v>
      </c>
    </row>
    <row r="47" spans="2:8">
      <c r="B47" s="8" t="s">
        <v>88</v>
      </c>
      <c r="C47" s="181">
        <f>+C26+C18+C10</f>
        <v>344893393.52999997</v>
      </c>
      <c r="D47" s="181">
        <v>315486671.95999998</v>
      </c>
      <c r="E47" s="4" t="s">
        <v>89</v>
      </c>
      <c r="F47" s="181">
        <v>78778201.709999993</v>
      </c>
      <c r="G47" s="11">
        <v>89608905.769999996</v>
      </c>
    </row>
    <row r="48" spans="2:8">
      <c r="B48" s="8" t="s">
        <v>90</v>
      </c>
      <c r="C48" s="9" t="s">
        <v>10</v>
      </c>
      <c r="D48" s="4" t="s">
        <v>10</v>
      </c>
      <c r="E48" s="4" t="s">
        <v>91</v>
      </c>
      <c r="F48" s="4" t="s">
        <v>10</v>
      </c>
      <c r="G48" s="12" t="s">
        <v>10</v>
      </c>
    </row>
    <row r="49" spans="2:8">
      <c r="B49" s="8" t="s">
        <v>92</v>
      </c>
      <c r="C49" s="1">
        <v>43967627.630000003</v>
      </c>
      <c r="D49" s="181">
        <v>39833604.740000002</v>
      </c>
      <c r="E49" s="4" t="s">
        <v>93</v>
      </c>
      <c r="F49" s="181">
        <v>0</v>
      </c>
      <c r="G49" s="11">
        <v>0</v>
      </c>
    </row>
    <row r="50" spans="2:8">
      <c r="B50" s="8" t="s">
        <v>94</v>
      </c>
      <c r="C50" s="1">
        <v>6739605.7599999998</v>
      </c>
      <c r="D50" s="181">
        <v>6746560.7599999998</v>
      </c>
      <c r="E50" s="4" t="s">
        <v>95</v>
      </c>
      <c r="F50" s="181">
        <v>0</v>
      </c>
      <c r="G50" s="11">
        <v>0</v>
      </c>
    </row>
    <row r="51" spans="2:8">
      <c r="B51" s="8" t="s">
        <v>96</v>
      </c>
      <c r="C51" s="2">
        <v>2323767636.6700001</v>
      </c>
      <c r="D51" s="181">
        <v>2084324040.4000001</v>
      </c>
      <c r="E51" s="4" t="s">
        <v>97</v>
      </c>
      <c r="F51" s="181">
        <v>36484860</v>
      </c>
      <c r="G51" s="11">
        <v>44303040</v>
      </c>
      <c r="H51" s="3"/>
    </row>
    <row r="52" spans="2:8">
      <c r="B52" s="8" t="s">
        <v>98</v>
      </c>
      <c r="C52" s="2">
        <v>302209289.42000002</v>
      </c>
      <c r="D52" s="181">
        <v>288983382.75</v>
      </c>
      <c r="E52" s="4" t="s">
        <v>99</v>
      </c>
      <c r="F52" s="181">
        <v>0</v>
      </c>
      <c r="G52" s="11">
        <v>0</v>
      </c>
    </row>
    <row r="53" spans="2:8">
      <c r="B53" s="13" t="s">
        <v>100</v>
      </c>
      <c r="C53" s="184">
        <v>62370838.450000003</v>
      </c>
      <c r="D53" s="180">
        <v>62608310.939999998</v>
      </c>
      <c r="E53" s="19" t="s">
        <v>101</v>
      </c>
      <c r="F53" s="180">
        <v>0</v>
      </c>
      <c r="G53" s="15">
        <v>0</v>
      </c>
    </row>
    <row r="54" spans="2:8">
      <c r="B54" s="5" t="s">
        <v>102</v>
      </c>
      <c r="C54" s="182">
        <v>-184602387.06999999</v>
      </c>
      <c r="D54" s="179">
        <v>-132023097.02</v>
      </c>
      <c r="E54" s="20" t="s">
        <v>103</v>
      </c>
      <c r="F54" s="179">
        <v>3189015.56</v>
      </c>
      <c r="G54" s="21">
        <v>0</v>
      </c>
    </row>
    <row r="55" spans="2:8">
      <c r="B55" s="8" t="s">
        <v>104</v>
      </c>
      <c r="C55" s="181">
        <v>0</v>
      </c>
      <c r="D55" s="181">
        <v>0</v>
      </c>
      <c r="E55" s="4" t="s">
        <v>105</v>
      </c>
      <c r="F55" s="181">
        <v>39673875.560000002</v>
      </c>
      <c r="G55" s="11">
        <v>44303040</v>
      </c>
    </row>
    <row r="56" spans="2:8">
      <c r="B56" s="8" t="s">
        <v>106</v>
      </c>
      <c r="C56" s="181">
        <v>0</v>
      </c>
      <c r="D56" s="181">
        <v>0</v>
      </c>
      <c r="E56" s="4" t="s">
        <v>107</v>
      </c>
      <c r="F56" s="181">
        <v>118452077.27</v>
      </c>
      <c r="G56" s="11">
        <v>133911945.77</v>
      </c>
    </row>
    <row r="57" spans="2:8">
      <c r="B57" s="8" t="s">
        <v>108</v>
      </c>
      <c r="C57" s="181">
        <v>0</v>
      </c>
      <c r="D57" s="181">
        <v>0</v>
      </c>
      <c r="E57" s="4" t="s">
        <v>109</v>
      </c>
      <c r="F57" s="4" t="s">
        <v>10</v>
      </c>
      <c r="G57" s="12" t="s">
        <v>10</v>
      </c>
    </row>
    <row r="58" spans="2:8">
      <c r="B58" s="8" t="s">
        <v>110</v>
      </c>
      <c r="C58" s="2">
        <v>2554452610.8600001</v>
      </c>
      <c r="D58" s="181">
        <v>2350472802.5700002</v>
      </c>
      <c r="E58" s="4" t="s">
        <v>111</v>
      </c>
      <c r="F58" s="181">
        <v>1093613622.24</v>
      </c>
      <c r="G58" s="11">
        <v>863660970.65999997</v>
      </c>
    </row>
    <row r="59" spans="2:8">
      <c r="B59" s="8" t="s">
        <v>112</v>
      </c>
      <c r="C59" s="183">
        <v>2899346004.3899999</v>
      </c>
      <c r="D59" s="181">
        <f>D47+D58</f>
        <v>2665959474.5300002</v>
      </c>
      <c r="E59" s="4" t="s">
        <v>113</v>
      </c>
      <c r="F59" s="181">
        <v>1160792.51</v>
      </c>
      <c r="G59" s="11">
        <v>1160792.51</v>
      </c>
    </row>
    <row r="60" spans="2:8">
      <c r="B60" s="8"/>
      <c r="C60" s="9"/>
      <c r="D60" s="9"/>
      <c r="E60" s="4" t="s">
        <v>114</v>
      </c>
      <c r="F60" s="181">
        <v>1092452829.73</v>
      </c>
      <c r="G60" s="11">
        <v>862500178.14999998</v>
      </c>
    </row>
    <row r="61" spans="2:8">
      <c r="B61" s="8"/>
      <c r="C61" s="9"/>
      <c r="D61" s="9"/>
      <c r="E61" s="4" t="s">
        <v>115</v>
      </c>
      <c r="F61" s="181">
        <v>0</v>
      </c>
      <c r="G61" s="11">
        <v>0</v>
      </c>
    </row>
    <row r="62" spans="2:8">
      <c r="B62" s="8"/>
      <c r="C62" s="9"/>
      <c r="D62" s="9"/>
      <c r="E62" s="4" t="s">
        <v>116</v>
      </c>
      <c r="F62" s="181">
        <f>F64+F65+F63</f>
        <v>1687280304.8800001</v>
      </c>
      <c r="G62" s="11">
        <f>G63+G64+G65</f>
        <v>1668386558.0999999</v>
      </c>
    </row>
    <row r="63" spans="2:8">
      <c r="B63" s="8"/>
      <c r="C63" s="9"/>
      <c r="D63" s="9"/>
      <c r="E63" s="4" t="s">
        <v>117</v>
      </c>
      <c r="F63" s="181">
        <v>127299817.90000001</v>
      </c>
      <c r="G63" s="11">
        <v>133023171.56</v>
      </c>
    </row>
    <row r="64" spans="2:8">
      <c r="B64" s="8"/>
      <c r="C64" s="9"/>
      <c r="D64" s="9"/>
      <c r="E64" s="4" t="s">
        <v>118</v>
      </c>
      <c r="F64" s="181">
        <v>1554484098.05</v>
      </c>
      <c r="G64" s="11">
        <v>1532376073.8399999</v>
      </c>
    </row>
    <row r="65" spans="2:8">
      <c r="B65" s="8"/>
      <c r="C65" s="9"/>
      <c r="D65" s="9"/>
      <c r="E65" s="4" t="s">
        <v>119</v>
      </c>
      <c r="F65" s="181">
        <v>5496388.9299999997</v>
      </c>
      <c r="G65" s="11">
        <v>2987312.7</v>
      </c>
    </row>
    <row r="66" spans="2:8">
      <c r="B66" s="8"/>
      <c r="C66" s="9"/>
      <c r="D66" s="9"/>
      <c r="E66" s="4" t="s">
        <v>120</v>
      </c>
      <c r="F66" s="181">
        <v>0</v>
      </c>
      <c r="G66" s="11">
        <v>0</v>
      </c>
    </row>
    <row r="67" spans="2:8">
      <c r="B67" s="8"/>
      <c r="C67" s="9"/>
      <c r="D67" s="9"/>
      <c r="E67" s="9" t="s">
        <v>121</v>
      </c>
      <c r="F67" s="181">
        <v>0</v>
      </c>
      <c r="G67" s="11">
        <v>0</v>
      </c>
    </row>
    <row r="68" spans="2:8">
      <c r="B68" s="8"/>
      <c r="C68" s="9"/>
      <c r="D68" s="9"/>
      <c r="E68" s="9" t="s">
        <v>122</v>
      </c>
      <c r="F68" s="181">
        <v>0</v>
      </c>
      <c r="G68" s="11">
        <v>0</v>
      </c>
    </row>
    <row r="69" spans="2:8">
      <c r="B69" s="8"/>
      <c r="C69" s="9"/>
      <c r="D69" s="9"/>
      <c r="E69" s="9" t="s">
        <v>123</v>
      </c>
      <c r="F69" s="181">
        <v>0</v>
      </c>
      <c r="G69" s="11">
        <v>0</v>
      </c>
    </row>
    <row r="70" spans="2:8">
      <c r="B70" s="8"/>
      <c r="C70" s="9"/>
      <c r="D70" s="9"/>
      <c r="E70" s="9" t="s">
        <v>124</v>
      </c>
      <c r="F70" s="181">
        <v>0</v>
      </c>
      <c r="G70" s="11">
        <v>0</v>
      </c>
    </row>
    <row r="71" spans="2:8">
      <c r="B71" s="8"/>
      <c r="C71" s="9"/>
      <c r="D71" s="9"/>
      <c r="E71" s="9" t="s">
        <v>125</v>
      </c>
      <c r="F71" s="181">
        <f>F58+F62</f>
        <v>2780893927.1199999</v>
      </c>
      <c r="G71" s="11">
        <f>G58+G62</f>
        <v>2532047528.7599998</v>
      </c>
    </row>
    <row r="72" spans="2:8">
      <c r="B72" s="13"/>
      <c r="C72" s="14"/>
      <c r="D72" s="14"/>
      <c r="E72" s="14" t="s">
        <v>126</v>
      </c>
      <c r="F72" s="180">
        <f>F56+F71</f>
        <v>2899346004.3899999</v>
      </c>
      <c r="G72" s="15">
        <f>G56+G71</f>
        <v>2665959474.5299997</v>
      </c>
    </row>
    <row r="73" spans="2:8" ht="3.95" customHeight="1">
      <c r="B73" s="186"/>
      <c r="C73" s="186"/>
      <c r="D73" s="186"/>
      <c r="E73" s="186"/>
      <c r="F73" s="186"/>
      <c r="G73" s="186"/>
    </row>
    <row r="74" spans="2:8" ht="18.75" customHeight="1">
      <c r="B74" s="185" t="s">
        <v>127</v>
      </c>
      <c r="C74" s="185"/>
      <c r="D74" s="185"/>
      <c r="E74" s="185"/>
      <c r="F74" s="185"/>
      <c r="G74" s="185"/>
      <c r="H74" s="185"/>
    </row>
  </sheetData>
  <mergeCells count="8">
    <mergeCell ref="B74:H74"/>
    <mergeCell ref="B73:G73"/>
    <mergeCell ref="B1:G1"/>
    <mergeCell ref="B2:G2"/>
    <mergeCell ref="B3:G3"/>
    <mergeCell ref="B4:G4"/>
    <mergeCell ref="B5:G5"/>
    <mergeCell ref="B6:G6"/>
  </mergeCells>
  <printOptions horizontalCentered="1"/>
  <pageMargins left="0.23622047244094491" right="0.23622047244094491" top="0.74803149606299213" bottom="0.74803149606299213" header="0.31496062992125984" footer="0.31496062992125984"/>
  <pageSetup scale="58" fitToHeight="0" orientation="landscape" r:id="rId1"/>
  <rowBreaks count="1" manualBreakCount="1">
    <brk id="53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8000"/>
    <pageSetUpPr fitToPage="1"/>
  </sheetPr>
  <dimension ref="C1:K68"/>
  <sheetViews>
    <sheetView showGridLines="0" workbookViewId="0">
      <pane ySplit="3" topLeftCell="A62" activePane="bottomLeft" state="frozen"/>
      <selection activeCell="C24" sqref="C24"/>
      <selection pane="bottomLeft" activeCell="D77" sqref="D77"/>
    </sheetView>
  </sheetViews>
  <sheetFormatPr baseColWidth="10" defaultColWidth="11" defaultRowHeight="12.75"/>
  <cols>
    <col min="1" max="1" width="11" style="101"/>
    <col min="2" max="2" width="2.28515625" style="101" customWidth="1"/>
    <col min="3" max="3" width="46.140625" style="101" customWidth="1"/>
    <col min="4" max="4" width="16.7109375" style="101" customWidth="1"/>
    <col min="5" max="5" width="12.85546875" style="101" customWidth="1"/>
    <col min="6" max="6" width="13.28515625" style="101" customWidth="1"/>
    <col min="7" max="7" width="9.5703125" style="101" customWidth="1"/>
    <col min="8" max="8" width="14.5703125" style="101" customWidth="1"/>
    <col min="9" max="257" width="11" style="101"/>
    <col min="258" max="258" width="2.28515625" style="101" customWidth="1"/>
    <col min="259" max="259" width="46.140625" style="101" customWidth="1"/>
    <col min="260" max="260" width="16.7109375" style="101" customWidth="1"/>
    <col min="261" max="261" width="12.85546875" style="101" customWidth="1"/>
    <col min="262" max="262" width="13.28515625" style="101" customWidth="1"/>
    <col min="263" max="263" width="9.5703125" style="101" customWidth="1"/>
    <col min="264" max="264" width="14.5703125" style="101" customWidth="1"/>
    <col min="265" max="513" width="11" style="101"/>
    <col min="514" max="514" width="2.28515625" style="101" customWidth="1"/>
    <col min="515" max="515" width="46.140625" style="101" customWidth="1"/>
    <col min="516" max="516" width="16.7109375" style="101" customWidth="1"/>
    <col min="517" max="517" width="12.85546875" style="101" customWidth="1"/>
    <col min="518" max="518" width="13.28515625" style="101" customWidth="1"/>
    <col min="519" max="519" width="9.5703125" style="101" customWidth="1"/>
    <col min="520" max="520" width="14.5703125" style="101" customWidth="1"/>
    <col min="521" max="769" width="11" style="101"/>
    <col min="770" max="770" width="2.28515625" style="101" customWidth="1"/>
    <col min="771" max="771" width="46.140625" style="101" customWidth="1"/>
    <col min="772" max="772" width="16.7109375" style="101" customWidth="1"/>
    <col min="773" max="773" width="12.85546875" style="101" customWidth="1"/>
    <col min="774" max="774" width="13.28515625" style="101" customWidth="1"/>
    <col min="775" max="775" width="9.5703125" style="101" customWidth="1"/>
    <col min="776" max="776" width="14.5703125" style="101" customWidth="1"/>
    <col min="777" max="1025" width="11" style="101"/>
    <col min="1026" max="1026" width="2.28515625" style="101" customWidth="1"/>
    <col min="1027" max="1027" width="46.140625" style="101" customWidth="1"/>
    <col min="1028" max="1028" width="16.7109375" style="101" customWidth="1"/>
    <col min="1029" max="1029" width="12.85546875" style="101" customWidth="1"/>
    <col min="1030" max="1030" width="13.28515625" style="101" customWidth="1"/>
    <col min="1031" max="1031" width="9.5703125" style="101" customWidth="1"/>
    <col min="1032" max="1032" width="14.5703125" style="101" customWidth="1"/>
    <col min="1033" max="1281" width="11" style="101"/>
    <col min="1282" max="1282" width="2.28515625" style="101" customWidth="1"/>
    <col min="1283" max="1283" width="46.140625" style="101" customWidth="1"/>
    <col min="1284" max="1284" width="16.7109375" style="101" customWidth="1"/>
    <col min="1285" max="1285" width="12.85546875" style="101" customWidth="1"/>
    <col min="1286" max="1286" width="13.28515625" style="101" customWidth="1"/>
    <col min="1287" max="1287" width="9.5703125" style="101" customWidth="1"/>
    <col min="1288" max="1288" width="14.5703125" style="101" customWidth="1"/>
    <col min="1289" max="1537" width="11" style="101"/>
    <col min="1538" max="1538" width="2.28515625" style="101" customWidth="1"/>
    <col min="1539" max="1539" width="46.140625" style="101" customWidth="1"/>
    <col min="1540" max="1540" width="16.7109375" style="101" customWidth="1"/>
    <col min="1541" max="1541" width="12.85546875" style="101" customWidth="1"/>
    <col min="1542" max="1542" width="13.28515625" style="101" customWidth="1"/>
    <col min="1543" max="1543" width="9.5703125" style="101" customWidth="1"/>
    <col min="1544" max="1544" width="14.5703125" style="101" customWidth="1"/>
    <col min="1545" max="1793" width="11" style="101"/>
    <col min="1794" max="1794" width="2.28515625" style="101" customWidth="1"/>
    <col min="1795" max="1795" width="46.140625" style="101" customWidth="1"/>
    <col min="1796" max="1796" width="16.7109375" style="101" customWidth="1"/>
    <col min="1797" max="1797" width="12.85546875" style="101" customWidth="1"/>
    <col min="1798" max="1798" width="13.28515625" style="101" customWidth="1"/>
    <col min="1799" max="1799" width="9.5703125" style="101" customWidth="1"/>
    <col min="1800" max="1800" width="14.5703125" style="101" customWidth="1"/>
    <col min="1801" max="2049" width="11" style="101"/>
    <col min="2050" max="2050" width="2.28515625" style="101" customWidth="1"/>
    <col min="2051" max="2051" width="46.140625" style="101" customWidth="1"/>
    <col min="2052" max="2052" width="16.7109375" style="101" customWidth="1"/>
    <col min="2053" max="2053" width="12.85546875" style="101" customWidth="1"/>
    <col min="2054" max="2054" width="13.28515625" style="101" customWidth="1"/>
    <col min="2055" max="2055" width="9.5703125" style="101" customWidth="1"/>
    <col min="2056" max="2056" width="14.5703125" style="101" customWidth="1"/>
    <col min="2057" max="2305" width="11" style="101"/>
    <col min="2306" max="2306" width="2.28515625" style="101" customWidth="1"/>
    <col min="2307" max="2307" width="46.140625" style="101" customWidth="1"/>
    <col min="2308" max="2308" width="16.7109375" style="101" customWidth="1"/>
    <col min="2309" max="2309" width="12.85546875" style="101" customWidth="1"/>
    <col min="2310" max="2310" width="13.28515625" style="101" customWidth="1"/>
    <col min="2311" max="2311" width="9.5703125" style="101" customWidth="1"/>
    <col min="2312" max="2312" width="14.5703125" style="101" customWidth="1"/>
    <col min="2313" max="2561" width="11" style="101"/>
    <col min="2562" max="2562" width="2.28515625" style="101" customWidth="1"/>
    <col min="2563" max="2563" width="46.140625" style="101" customWidth="1"/>
    <col min="2564" max="2564" width="16.7109375" style="101" customWidth="1"/>
    <col min="2565" max="2565" width="12.85546875" style="101" customWidth="1"/>
    <col min="2566" max="2566" width="13.28515625" style="101" customWidth="1"/>
    <col min="2567" max="2567" width="9.5703125" style="101" customWidth="1"/>
    <col min="2568" max="2568" width="14.5703125" style="101" customWidth="1"/>
    <col min="2569" max="2817" width="11" style="101"/>
    <col min="2818" max="2818" width="2.28515625" style="101" customWidth="1"/>
    <col min="2819" max="2819" width="46.140625" style="101" customWidth="1"/>
    <col min="2820" max="2820" width="16.7109375" style="101" customWidth="1"/>
    <col min="2821" max="2821" width="12.85546875" style="101" customWidth="1"/>
    <col min="2822" max="2822" width="13.28515625" style="101" customWidth="1"/>
    <col min="2823" max="2823" width="9.5703125" style="101" customWidth="1"/>
    <col min="2824" max="2824" width="14.5703125" style="101" customWidth="1"/>
    <col min="2825" max="3073" width="11" style="101"/>
    <col min="3074" max="3074" width="2.28515625" style="101" customWidth="1"/>
    <col min="3075" max="3075" width="46.140625" style="101" customWidth="1"/>
    <col min="3076" max="3076" width="16.7109375" style="101" customWidth="1"/>
    <col min="3077" max="3077" width="12.85546875" style="101" customWidth="1"/>
    <col min="3078" max="3078" width="13.28515625" style="101" customWidth="1"/>
    <col min="3079" max="3079" width="9.5703125" style="101" customWidth="1"/>
    <col min="3080" max="3080" width="14.5703125" style="101" customWidth="1"/>
    <col min="3081" max="3329" width="11" style="101"/>
    <col min="3330" max="3330" width="2.28515625" style="101" customWidth="1"/>
    <col min="3331" max="3331" width="46.140625" style="101" customWidth="1"/>
    <col min="3332" max="3332" width="16.7109375" style="101" customWidth="1"/>
    <col min="3333" max="3333" width="12.85546875" style="101" customWidth="1"/>
    <col min="3334" max="3334" width="13.28515625" style="101" customWidth="1"/>
    <col min="3335" max="3335" width="9.5703125" style="101" customWidth="1"/>
    <col min="3336" max="3336" width="14.5703125" style="101" customWidth="1"/>
    <col min="3337" max="3585" width="11" style="101"/>
    <col min="3586" max="3586" width="2.28515625" style="101" customWidth="1"/>
    <col min="3587" max="3587" width="46.140625" style="101" customWidth="1"/>
    <col min="3588" max="3588" width="16.7109375" style="101" customWidth="1"/>
    <col min="3589" max="3589" width="12.85546875" style="101" customWidth="1"/>
    <col min="3590" max="3590" width="13.28515625" style="101" customWidth="1"/>
    <col min="3591" max="3591" width="9.5703125" style="101" customWidth="1"/>
    <col min="3592" max="3592" width="14.5703125" style="101" customWidth="1"/>
    <col min="3593" max="3841" width="11" style="101"/>
    <col min="3842" max="3842" width="2.28515625" style="101" customWidth="1"/>
    <col min="3843" max="3843" width="46.140625" style="101" customWidth="1"/>
    <col min="3844" max="3844" width="16.7109375" style="101" customWidth="1"/>
    <col min="3845" max="3845" width="12.85546875" style="101" customWidth="1"/>
    <col min="3846" max="3846" width="13.28515625" style="101" customWidth="1"/>
    <col min="3847" max="3847" width="9.5703125" style="101" customWidth="1"/>
    <col min="3848" max="3848" width="14.5703125" style="101" customWidth="1"/>
    <col min="3849" max="4097" width="11" style="101"/>
    <col min="4098" max="4098" width="2.28515625" style="101" customWidth="1"/>
    <col min="4099" max="4099" width="46.140625" style="101" customWidth="1"/>
    <col min="4100" max="4100" width="16.7109375" style="101" customWidth="1"/>
    <col min="4101" max="4101" width="12.85546875" style="101" customWidth="1"/>
    <col min="4102" max="4102" width="13.28515625" style="101" customWidth="1"/>
    <col min="4103" max="4103" width="9.5703125" style="101" customWidth="1"/>
    <col min="4104" max="4104" width="14.5703125" style="101" customWidth="1"/>
    <col min="4105" max="4353" width="11" style="101"/>
    <col min="4354" max="4354" width="2.28515625" style="101" customWidth="1"/>
    <col min="4355" max="4355" width="46.140625" style="101" customWidth="1"/>
    <col min="4356" max="4356" width="16.7109375" style="101" customWidth="1"/>
    <col min="4357" max="4357" width="12.85546875" style="101" customWidth="1"/>
    <col min="4358" max="4358" width="13.28515625" style="101" customWidth="1"/>
    <col min="4359" max="4359" width="9.5703125" style="101" customWidth="1"/>
    <col min="4360" max="4360" width="14.5703125" style="101" customWidth="1"/>
    <col min="4361" max="4609" width="11" style="101"/>
    <col min="4610" max="4610" width="2.28515625" style="101" customWidth="1"/>
    <col min="4611" max="4611" width="46.140625" style="101" customWidth="1"/>
    <col min="4612" max="4612" width="16.7109375" style="101" customWidth="1"/>
    <col min="4613" max="4613" width="12.85546875" style="101" customWidth="1"/>
    <col min="4614" max="4614" width="13.28515625" style="101" customWidth="1"/>
    <col min="4615" max="4615" width="9.5703125" style="101" customWidth="1"/>
    <col min="4616" max="4616" width="14.5703125" style="101" customWidth="1"/>
    <col min="4617" max="4865" width="11" style="101"/>
    <col min="4866" max="4866" width="2.28515625" style="101" customWidth="1"/>
    <col min="4867" max="4867" width="46.140625" style="101" customWidth="1"/>
    <col min="4868" max="4868" width="16.7109375" style="101" customWidth="1"/>
    <col min="4869" max="4869" width="12.85546875" style="101" customWidth="1"/>
    <col min="4870" max="4870" width="13.28515625" style="101" customWidth="1"/>
    <col min="4871" max="4871" width="9.5703125" style="101" customWidth="1"/>
    <col min="4872" max="4872" width="14.5703125" style="101" customWidth="1"/>
    <col min="4873" max="5121" width="11" style="101"/>
    <col min="5122" max="5122" width="2.28515625" style="101" customWidth="1"/>
    <col min="5123" max="5123" width="46.140625" style="101" customWidth="1"/>
    <col min="5124" max="5124" width="16.7109375" style="101" customWidth="1"/>
    <col min="5125" max="5125" width="12.85546875" style="101" customWidth="1"/>
    <col min="5126" max="5126" width="13.28515625" style="101" customWidth="1"/>
    <col min="5127" max="5127" width="9.5703125" style="101" customWidth="1"/>
    <col min="5128" max="5128" width="14.5703125" style="101" customWidth="1"/>
    <col min="5129" max="5377" width="11" style="101"/>
    <col min="5378" max="5378" width="2.28515625" style="101" customWidth="1"/>
    <col min="5379" max="5379" width="46.140625" style="101" customWidth="1"/>
    <col min="5380" max="5380" width="16.7109375" style="101" customWidth="1"/>
    <col min="5381" max="5381" width="12.85546875" style="101" customWidth="1"/>
    <col min="5382" max="5382" width="13.28515625" style="101" customWidth="1"/>
    <col min="5383" max="5383" width="9.5703125" style="101" customWidth="1"/>
    <col min="5384" max="5384" width="14.5703125" style="101" customWidth="1"/>
    <col min="5385" max="5633" width="11" style="101"/>
    <col min="5634" max="5634" width="2.28515625" style="101" customWidth="1"/>
    <col min="5635" max="5635" width="46.140625" style="101" customWidth="1"/>
    <col min="5636" max="5636" width="16.7109375" style="101" customWidth="1"/>
    <col min="5637" max="5637" width="12.85546875" style="101" customWidth="1"/>
    <col min="5638" max="5638" width="13.28515625" style="101" customWidth="1"/>
    <col min="5639" max="5639" width="9.5703125" style="101" customWidth="1"/>
    <col min="5640" max="5640" width="14.5703125" style="101" customWidth="1"/>
    <col min="5641" max="5889" width="11" style="101"/>
    <col min="5890" max="5890" width="2.28515625" style="101" customWidth="1"/>
    <col min="5891" max="5891" width="46.140625" style="101" customWidth="1"/>
    <col min="5892" max="5892" width="16.7109375" style="101" customWidth="1"/>
    <col min="5893" max="5893" width="12.85546875" style="101" customWidth="1"/>
    <col min="5894" max="5894" width="13.28515625" style="101" customWidth="1"/>
    <col min="5895" max="5895" width="9.5703125" style="101" customWidth="1"/>
    <col min="5896" max="5896" width="14.5703125" style="101" customWidth="1"/>
    <col min="5897" max="6145" width="11" style="101"/>
    <col min="6146" max="6146" width="2.28515625" style="101" customWidth="1"/>
    <col min="6147" max="6147" width="46.140625" style="101" customWidth="1"/>
    <col min="6148" max="6148" width="16.7109375" style="101" customWidth="1"/>
    <col min="6149" max="6149" width="12.85546875" style="101" customWidth="1"/>
    <col min="6150" max="6150" width="13.28515625" style="101" customWidth="1"/>
    <col min="6151" max="6151" width="9.5703125" style="101" customWidth="1"/>
    <col min="6152" max="6152" width="14.5703125" style="101" customWidth="1"/>
    <col min="6153" max="6401" width="11" style="101"/>
    <col min="6402" max="6402" width="2.28515625" style="101" customWidth="1"/>
    <col min="6403" max="6403" width="46.140625" style="101" customWidth="1"/>
    <col min="6404" max="6404" width="16.7109375" style="101" customWidth="1"/>
    <col min="6405" max="6405" width="12.85546875" style="101" customWidth="1"/>
    <col min="6406" max="6406" width="13.28515625" style="101" customWidth="1"/>
    <col min="6407" max="6407" width="9.5703125" style="101" customWidth="1"/>
    <col min="6408" max="6408" width="14.5703125" style="101" customWidth="1"/>
    <col min="6409" max="6657" width="11" style="101"/>
    <col min="6658" max="6658" width="2.28515625" style="101" customWidth="1"/>
    <col min="6659" max="6659" width="46.140625" style="101" customWidth="1"/>
    <col min="6660" max="6660" width="16.7109375" style="101" customWidth="1"/>
    <col min="6661" max="6661" width="12.85546875" style="101" customWidth="1"/>
    <col min="6662" max="6662" width="13.28515625" style="101" customWidth="1"/>
    <col min="6663" max="6663" width="9.5703125" style="101" customWidth="1"/>
    <col min="6664" max="6664" width="14.5703125" style="101" customWidth="1"/>
    <col min="6665" max="6913" width="11" style="101"/>
    <col min="6914" max="6914" width="2.28515625" style="101" customWidth="1"/>
    <col min="6915" max="6915" width="46.140625" style="101" customWidth="1"/>
    <col min="6916" max="6916" width="16.7109375" style="101" customWidth="1"/>
    <col min="6917" max="6917" width="12.85546875" style="101" customWidth="1"/>
    <col min="6918" max="6918" width="13.28515625" style="101" customWidth="1"/>
    <col min="6919" max="6919" width="9.5703125" style="101" customWidth="1"/>
    <col min="6920" max="6920" width="14.5703125" style="101" customWidth="1"/>
    <col min="6921" max="7169" width="11" style="101"/>
    <col min="7170" max="7170" width="2.28515625" style="101" customWidth="1"/>
    <col min="7171" max="7171" width="46.140625" style="101" customWidth="1"/>
    <col min="7172" max="7172" width="16.7109375" style="101" customWidth="1"/>
    <col min="7173" max="7173" width="12.85546875" style="101" customWidth="1"/>
    <col min="7174" max="7174" width="13.28515625" style="101" customWidth="1"/>
    <col min="7175" max="7175" width="9.5703125" style="101" customWidth="1"/>
    <col min="7176" max="7176" width="14.5703125" style="101" customWidth="1"/>
    <col min="7177" max="7425" width="11" style="101"/>
    <col min="7426" max="7426" width="2.28515625" style="101" customWidth="1"/>
    <col min="7427" max="7427" width="46.140625" style="101" customWidth="1"/>
    <col min="7428" max="7428" width="16.7109375" style="101" customWidth="1"/>
    <col min="7429" max="7429" width="12.85546875" style="101" customWidth="1"/>
    <col min="7430" max="7430" width="13.28515625" style="101" customWidth="1"/>
    <col min="7431" max="7431" width="9.5703125" style="101" customWidth="1"/>
    <col min="7432" max="7432" width="14.5703125" style="101" customWidth="1"/>
    <col min="7433" max="7681" width="11" style="101"/>
    <col min="7682" max="7682" width="2.28515625" style="101" customWidth="1"/>
    <col min="7683" max="7683" width="46.140625" style="101" customWidth="1"/>
    <col min="7684" max="7684" width="16.7109375" style="101" customWidth="1"/>
    <col min="7685" max="7685" width="12.85546875" style="101" customWidth="1"/>
    <col min="7686" max="7686" width="13.28515625" style="101" customWidth="1"/>
    <col min="7687" max="7687" width="9.5703125" style="101" customWidth="1"/>
    <col min="7688" max="7688" width="14.5703125" style="101" customWidth="1"/>
    <col min="7689" max="7937" width="11" style="101"/>
    <col min="7938" max="7938" width="2.28515625" style="101" customWidth="1"/>
    <col min="7939" max="7939" width="46.140625" style="101" customWidth="1"/>
    <col min="7940" max="7940" width="16.7109375" style="101" customWidth="1"/>
    <col min="7941" max="7941" width="12.85546875" style="101" customWidth="1"/>
    <col min="7942" max="7942" width="13.28515625" style="101" customWidth="1"/>
    <col min="7943" max="7943" width="9.5703125" style="101" customWidth="1"/>
    <col min="7944" max="7944" width="14.5703125" style="101" customWidth="1"/>
    <col min="7945" max="8193" width="11" style="101"/>
    <col min="8194" max="8194" width="2.28515625" style="101" customWidth="1"/>
    <col min="8195" max="8195" width="46.140625" style="101" customWidth="1"/>
    <col min="8196" max="8196" width="16.7109375" style="101" customWidth="1"/>
    <col min="8197" max="8197" width="12.85546875" style="101" customWidth="1"/>
    <col min="8198" max="8198" width="13.28515625" style="101" customWidth="1"/>
    <col min="8199" max="8199" width="9.5703125" style="101" customWidth="1"/>
    <col min="8200" max="8200" width="14.5703125" style="101" customWidth="1"/>
    <col min="8201" max="8449" width="11" style="101"/>
    <col min="8450" max="8450" width="2.28515625" style="101" customWidth="1"/>
    <col min="8451" max="8451" width="46.140625" style="101" customWidth="1"/>
    <col min="8452" max="8452" width="16.7109375" style="101" customWidth="1"/>
    <col min="8453" max="8453" width="12.85546875" style="101" customWidth="1"/>
    <col min="8454" max="8454" width="13.28515625" style="101" customWidth="1"/>
    <col min="8455" max="8455" width="9.5703125" style="101" customWidth="1"/>
    <col min="8456" max="8456" width="14.5703125" style="101" customWidth="1"/>
    <col min="8457" max="8705" width="11" style="101"/>
    <col min="8706" max="8706" width="2.28515625" style="101" customWidth="1"/>
    <col min="8707" max="8707" width="46.140625" style="101" customWidth="1"/>
    <col min="8708" max="8708" width="16.7109375" style="101" customWidth="1"/>
    <col min="8709" max="8709" width="12.85546875" style="101" customWidth="1"/>
    <col min="8710" max="8710" width="13.28515625" style="101" customWidth="1"/>
    <col min="8711" max="8711" width="9.5703125" style="101" customWidth="1"/>
    <col min="8712" max="8712" width="14.5703125" style="101" customWidth="1"/>
    <col min="8713" max="8961" width="11" style="101"/>
    <col min="8962" max="8962" width="2.28515625" style="101" customWidth="1"/>
    <col min="8963" max="8963" width="46.140625" style="101" customWidth="1"/>
    <col min="8964" max="8964" width="16.7109375" style="101" customWidth="1"/>
    <col min="8965" max="8965" width="12.85546875" style="101" customWidth="1"/>
    <col min="8966" max="8966" width="13.28515625" style="101" customWidth="1"/>
    <col min="8967" max="8967" width="9.5703125" style="101" customWidth="1"/>
    <col min="8968" max="8968" width="14.5703125" style="101" customWidth="1"/>
    <col min="8969" max="9217" width="11" style="101"/>
    <col min="9218" max="9218" width="2.28515625" style="101" customWidth="1"/>
    <col min="9219" max="9219" width="46.140625" style="101" customWidth="1"/>
    <col min="9220" max="9220" width="16.7109375" style="101" customWidth="1"/>
    <col min="9221" max="9221" width="12.85546875" style="101" customWidth="1"/>
    <col min="9222" max="9222" width="13.28515625" style="101" customWidth="1"/>
    <col min="9223" max="9223" width="9.5703125" style="101" customWidth="1"/>
    <col min="9224" max="9224" width="14.5703125" style="101" customWidth="1"/>
    <col min="9225" max="9473" width="11" style="101"/>
    <col min="9474" max="9474" width="2.28515625" style="101" customWidth="1"/>
    <col min="9475" max="9475" width="46.140625" style="101" customWidth="1"/>
    <col min="9476" max="9476" width="16.7109375" style="101" customWidth="1"/>
    <col min="9477" max="9477" width="12.85546875" style="101" customWidth="1"/>
    <col min="9478" max="9478" width="13.28515625" style="101" customWidth="1"/>
    <col min="9479" max="9479" width="9.5703125" style="101" customWidth="1"/>
    <col min="9480" max="9480" width="14.5703125" style="101" customWidth="1"/>
    <col min="9481" max="9729" width="11" style="101"/>
    <col min="9730" max="9730" width="2.28515625" style="101" customWidth="1"/>
    <col min="9731" max="9731" width="46.140625" style="101" customWidth="1"/>
    <col min="9732" max="9732" width="16.7109375" style="101" customWidth="1"/>
    <col min="9733" max="9733" width="12.85546875" style="101" customWidth="1"/>
    <col min="9734" max="9734" width="13.28515625" style="101" customWidth="1"/>
    <col min="9735" max="9735" width="9.5703125" style="101" customWidth="1"/>
    <col min="9736" max="9736" width="14.5703125" style="101" customWidth="1"/>
    <col min="9737" max="9985" width="11" style="101"/>
    <col min="9986" max="9986" width="2.28515625" style="101" customWidth="1"/>
    <col min="9987" max="9987" width="46.140625" style="101" customWidth="1"/>
    <col min="9988" max="9988" width="16.7109375" style="101" customWidth="1"/>
    <col min="9989" max="9989" width="12.85546875" style="101" customWidth="1"/>
    <col min="9990" max="9990" width="13.28515625" style="101" customWidth="1"/>
    <col min="9991" max="9991" width="9.5703125" style="101" customWidth="1"/>
    <col min="9992" max="9992" width="14.5703125" style="101" customWidth="1"/>
    <col min="9993" max="10241" width="11" style="101"/>
    <col min="10242" max="10242" width="2.28515625" style="101" customWidth="1"/>
    <col min="10243" max="10243" width="46.140625" style="101" customWidth="1"/>
    <col min="10244" max="10244" width="16.7109375" style="101" customWidth="1"/>
    <col min="10245" max="10245" width="12.85546875" style="101" customWidth="1"/>
    <col min="10246" max="10246" width="13.28515625" style="101" customWidth="1"/>
    <col min="10247" max="10247" width="9.5703125" style="101" customWidth="1"/>
    <col min="10248" max="10248" width="14.5703125" style="101" customWidth="1"/>
    <col min="10249" max="10497" width="11" style="101"/>
    <col min="10498" max="10498" width="2.28515625" style="101" customWidth="1"/>
    <col min="10499" max="10499" width="46.140625" style="101" customWidth="1"/>
    <col min="10500" max="10500" width="16.7109375" style="101" customWidth="1"/>
    <col min="10501" max="10501" width="12.85546875" style="101" customWidth="1"/>
    <col min="10502" max="10502" width="13.28515625" style="101" customWidth="1"/>
    <col min="10503" max="10503" width="9.5703125" style="101" customWidth="1"/>
    <col min="10504" max="10504" width="14.5703125" style="101" customWidth="1"/>
    <col min="10505" max="10753" width="11" style="101"/>
    <col min="10754" max="10754" width="2.28515625" style="101" customWidth="1"/>
    <col min="10755" max="10755" width="46.140625" style="101" customWidth="1"/>
    <col min="10756" max="10756" width="16.7109375" style="101" customWidth="1"/>
    <col min="10757" max="10757" width="12.85546875" style="101" customWidth="1"/>
    <col min="10758" max="10758" width="13.28515625" style="101" customWidth="1"/>
    <col min="10759" max="10759" width="9.5703125" style="101" customWidth="1"/>
    <col min="10760" max="10760" width="14.5703125" style="101" customWidth="1"/>
    <col min="10761" max="11009" width="11" style="101"/>
    <col min="11010" max="11010" width="2.28515625" style="101" customWidth="1"/>
    <col min="11011" max="11011" width="46.140625" style="101" customWidth="1"/>
    <col min="11012" max="11012" width="16.7109375" style="101" customWidth="1"/>
    <col min="11013" max="11013" width="12.85546875" style="101" customWidth="1"/>
    <col min="11014" max="11014" width="13.28515625" style="101" customWidth="1"/>
    <col min="11015" max="11015" width="9.5703125" style="101" customWidth="1"/>
    <col min="11016" max="11016" width="14.5703125" style="101" customWidth="1"/>
    <col min="11017" max="11265" width="11" style="101"/>
    <col min="11266" max="11266" width="2.28515625" style="101" customWidth="1"/>
    <col min="11267" max="11267" width="46.140625" style="101" customWidth="1"/>
    <col min="11268" max="11268" width="16.7109375" style="101" customWidth="1"/>
    <col min="11269" max="11269" width="12.85546875" style="101" customWidth="1"/>
    <col min="11270" max="11270" width="13.28515625" style="101" customWidth="1"/>
    <col min="11271" max="11271" width="9.5703125" style="101" customWidth="1"/>
    <col min="11272" max="11272" width="14.5703125" style="101" customWidth="1"/>
    <col min="11273" max="11521" width="11" style="101"/>
    <col min="11522" max="11522" width="2.28515625" style="101" customWidth="1"/>
    <col min="11523" max="11523" width="46.140625" style="101" customWidth="1"/>
    <col min="11524" max="11524" width="16.7109375" style="101" customWidth="1"/>
    <col min="11525" max="11525" width="12.85546875" style="101" customWidth="1"/>
    <col min="11526" max="11526" width="13.28515625" style="101" customWidth="1"/>
    <col min="11527" max="11527" width="9.5703125" style="101" customWidth="1"/>
    <col min="11528" max="11528" width="14.5703125" style="101" customWidth="1"/>
    <col min="11529" max="11777" width="11" style="101"/>
    <col min="11778" max="11778" width="2.28515625" style="101" customWidth="1"/>
    <col min="11779" max="11779" width="46.140625" style="101" customWidth="1"/>
    <col min="11780" max="11780" width="16.7109375" style="101" customWidth="1"/>
    <col min="11781" max="11781" width="12.85546875" style="101" customWidth="1"/>
    <col min="11782" max="11782" width="13.28515625" style="101" customWidth="1"/>
    <col min="11783" max="11783" width="9.5703125" style="101" customWidth="1"/>
    <col min="11784" max="11784" width="14.5703125" style="101" customWidth="1"/>
    <col min="11785" max="12033" width="11" style="101"/>
    <col min="12034" max="12034" width="2.28515625" style="101" customWidth="1"/>
    <col min="12035" max="12035" width="46.140625" style="101" customWidth="1"/>
    <col min="12036" max="12036" width="16.7109375" style="101" customWidth="1"/>
    <col min="12037" max="12037" width="12.85546875" style="101" customWidth="1"/>
    <col min="12038" max="12038" width="13.28515625" style="101" customWidth="1"/>
    <col min="12039" max="12039" width="9.5703125" style="101" customWidth="1"/>
    <col min="12040" max="12040" width="14.5703125" style="101" customWidth="1"/>
    <col min="12041" max="12289" width="11" style="101"/>
    <col min="12290" max="12290" width="2.28515625" style="101" customWidth="1"/>
    <col min="12291" max="12291" width="46.140625" style="101" customWidth="1"/>
    <col min="12292" max="12292" width="16.7109375" style="101" customWidth="1"/>
    <col min="12293" max="12293" width="12.85546875" style="101" customWidth="1"/>
    <col min="12294" max="12294" width="13.28515625" style="101" customWidth="1"/>
    <col min="12295" max="12295" width="9.5703125" style="101" customWidth="1"/>
    <col min="12296" max="12296" width="14.5703125" style="101" customWidth="1"/>
    <col min="12297" max="12545" width="11" style="101"/>
    <col min="12546" max="12546" width="2.28515625" style="101" customWidth="1"/>
    <col min="12547" max="12547" width="46.140625" style="101" customWidth="1"/>
    <col min="12548" max="12548" width="16.7109375" style="101" customWidth="1"/>
    <col min="12549" max="12549" width="12.85546875" style="101" customWidth="1"/>
    <col min="12550" max="12550" width="13.28515625" style="101" customWidth="1"/>
    <col min="12551" max="12551" width="9.5703125" style="101" customWidth="1"/>
    <col min="12552" max="12552" width="14.5703125" style="101" customWidth="1"/>
    <col min="12553" max="12801" width="11" style="101"/>
    <col min="12802" max="12802" width="2.28515625" style="101" customWidth="1"/>
    <col min="12803" max="12803" width="46.140625" style="101" customWidth="1"/>
    <col min="12804" max="12804" width="16.7109375" style="101" customWidth="1"/>
    <col min="12805" max="12805" width="12.85546875" style="101" customWidth="1"/>
    <col min="12806" max="12806" width="13.28515625" style="101" customWidth="1"/>
    <col min="12807" max="12807" width="9.5703125" style="101" customWidth="1"/>
    <col min="12808" max="12808" width="14.5703125" style="101" customWidth="1"/>
    <col min="12809" max="13057" width="11" style="101"/>
    <col min="13058" max="13058" width="2.28515625" style="101" customWidth="1"/>
    <col min="13059" max="13059" width="46.140625" style="101" customWidth="1"/>
    <col min="13060" max="13060" width="16.7109375" style="101" customWidth="1"/>
    <col min="13061" max="13061" width="12.85546875" style="101" customWidth="1"/>
    <col min="13062" max="13062" width="13.28515625" style="101" customWidth="1"/>
    <col min="13063" max="13063" width="9.5703125" style="101" customWidth="1"/>
    <col min="13064" max="13064" width="14.5703125" style="101" customWidth="1"/>
    <col min="13065" max="13313" width="11" style="101"/>
    <col min="13314" max="13314" width="2.28515625" style="101" customWidth="1"/>
    <col min="13315" max="13315" width="46.140625" style="101" customWidth="1"/>
    <col min="13316" max="13316" width="16.7109375" style="101" customWidth="1"/>
    <col min="13317" max="13317" width="12.85546875" style="101" customWidth="1"/>
    <col min="13318" max="13318" width="13.28515625" style="101" customWidth="1"/>
    <col min="13319" max="13319" width="9.5703125" style="101" customWidth="1"/>
    <col min="13320" max="13320" width="14.5703125" style="101" customWidth="1"/>
    <col min="13321" max="13569" width="11" style="101"/>
    <col min="13570" max="13570" width="2.28515625" style="101" customWidth="1"/>
    <col min="13571" max="13571" width="46.140625" style="101" customWidth="1"/>
    <col min="13572" max="13572" width="16.7109375" style="101" customWidth="1"/>
    <col min="13573" max="13573" width="12.85546875" style="101" customWidth="1"/>
    <col min="13574" max="13574" width="13.28515625" style="101" customWidth="1"/>
    <col min="13575" max="13575" width="9.5703125" style="101" customWidth="1"/>
    <col min="13576" max="13576" width="14.5703125" style="101" customWidth="1"/>
    <col min="13577" max="13825" width="11" style="101"/>
    <col min="13826" max="13826" width="2.28515625" style="101" customWidth="1"/>
    <col min="13827" max="13827" width="46.140625" style="101" customWidth="1"/>
    <col min="13828" max="13828" width="16.7109375" style="101" customWidth="1"/>
    <col min="13829" max="13829" width="12.85546875" style="101" customWidth="1"/>
    <col min="13830" max="13830" width="13.28515625" style="101" customWidth="1"/>
    <col min="13831" max="13831" width="9.5703125" style="101" customWidth="1"/>
    <col min="13832" max="13832" width="14.5703125" style="101" customWidth="1"/>
    <col min="13833" max="14081" width="11" style="101"/>
    <col min="14082" max="14082" width="2.28515625" style="101" customWidth="1"/>
    <col min="14083" max="14083" width="46.140625" style="101" customWidth="1"/>
    <col min="14084" max="14084" width="16.7109375" style="101" customWidth="1"/>
    <col min="14085" max="14085" width="12.85546875" style="101" customWidth="1"/>
    <col min="14086" max="14086" width="13.28515625" style="101" customWidth="1"/>
    <col min="14087" max="14087" width="9.5703125" style="101" customWidth="1"/>
    <col min="14088" max="14088" width="14.5703125" style="101" customWidth="1"/>
    <col min="14089" max="14337" width="11" style="101"/>
    <col min="14338" max="14338" width="2.28515625" style="101" customWidth="1"/>
    <col min="14339" max="14339" width="46.140625" style="101" customWidth="1"/>
    <col min="14340" max="14340" width="16.7109375" style="101" customWidth="1"/>
    <col min="14341" max="14341" width="12.85546875" style="101" customWidth="1"/>
    <col min="14342" max="14342" width="13.28515625" style="101" customWidth="1"/>
    <col min="14343" max="14343" width="9.5703125" style="101" customWidth="1"/>
    <col min="14344" max="14344" width="14.5703125" style="101" customWidth="1"/>
    <col min="14345" max="14593" width="11" style="101"/>
    <col min="14594" max="14594" width="2.28515625" style="101" customWidth="1"/>
    <col min="14595" max="14595" width="46.140625" style="101" customWidth="1"/>
    <col min="14596" max="14596" width="16.7109375" style="101" customWidth="1"/>
    <col min="14597" max="14597" width="12.85546875" style="101" customWidth="1"/>
    <col min="14598" max="14598" width="13.28515625" style="101" customWidth="1"/>
    <col min="14599" max="14599" width="9.5703125" style="101" customWidth="1"/>
    <col min="14600" max="14600" width="14.5703125" style="101" customWidth="1"/>
    <col min="14601" max="14849" width="11" style="101"/>
    <col min="14850" max="14850" width="2.28515625" style="101" customWidth="1"/>
    <col min="14851" max="14851" width="46.140625" style="101" customWidth="1"/>
    <col min="14852" max="14852" width="16.7109375" style="101" customWidth="1"/>
    <col min="14853" max="14853" width="12.85546875" style="101" customWidth="1"/>
    <col min="14854" max="14854" width="13.28515625" style="101" customWidth="1"/>
    <col min="14855" max="14855" width="9.5703125" style="101" customWidth="1"/>
    <col min="14856" max="14856" width="14.5703125" style="101" customWidth="1"/>
    <col min="14857" max="15105" width="11" style="101"/>
    <col min="15106" max="15106" width="2.28515625" style="101" customWidth="1"/>
    <col min="15107" max="15107" width="46.140625" style="101" customWidth="1"/>
    <col min="15108" max="15108" width="16.7109375" style="101" customWidth="1"/>
    <col min="15109" max="15109" width="12.85546875" style="101" customWidth="1"/>
    <col min="15110" max="15110" width="13.28515625" style="101" customWidth="1"/>
    <col min="15111" max="15111" width="9.5703125" style="101" customWidth="1"/>
    <col min="15112" max="15112" width="14.5703125" style="101" customWidth="1"/>
    <col min="15113" max="15361" width="11" style="101"/>
    <col min="15362" max="15362" width="2.28515625" style="101" customWidth="1"/>
    <col min="15363" max="15363" width="46.140625" style="101" customWidth="1"/>
    <col min="15364" max="15364" width="16.7109375" style="101" customWidth="1"/>
    <col min="15365" max="15365" width="12.85546875" style="101" customWidth="1"/>
    <col min="15366" max="15366" width="13.28515625" style="101" customWidth="1"/>
    <col min="15367" max="15367" width="9.5703125" style="101" customWidth="1"/>
    <col min="15368" max="15368" width="14.5703125" style="101" customWidth="1"/>
    <col min="15369" max="15617" width="11" style="101"/>
    <col min="15618" max="15618" width="2.28515625" style="101" customWidth="1"/>
    <col min="15619" max="15619" width="46.140625" style="101" customWidth="1"/>
    <col min="15620" max="15620" width="16.7109375" style="101" customWidth="1"/>
    <col min="15621" max="15621" width="12.85546875" style="101" customWidth="1"/>
    <col min="15622" max="15622" width="13.28515625" style="101" customWidth="1"/>
    <col min="15623" max="15623" width="9.5703125" style="101" customWidth="1"/>
    <col min="15624" max="15624" width="14.5703125" style="101" customWidth="1"/>
    <col min="15625" max="15873" width="11" style="101"/>
    <col min="15874" max="15874" width="2.28515625" style="101" customWidth="1"/>
    <col min="15875" max="15875" width="46.140625" style="101" customWidth="1"/>
    <col min="15876" max="15876" width="16.7109375" style="101" customWidth="1"/>
    <col min="15877" max="15877" width="12.85546875" style="101" customWidth="1"/>
    <col min="15878" max="15878" width="13.28515625" style="101" customWidth="1"/>
    <col min="15879" max="15879" width="9.5703125" style="101" customWidth="1"/>
    <col min="15880" max="15880" width="14.5703125" style="101" customWidth="1"/>
    <col min="15881" max="16129" width="11" style="101"/>
    <col min="16130" max="16130" width="2.28515625" style="101" customWidth="1"/>
    <col min="16131" max="16131" width="46.140625" style="101" customWidth="1"/>
    <col min="16132" max="16132" width="16.7109375" style="101" customWidth="1"/>
    <col min="16133" max="16133" width="12.85546875" style="101" customWidth="1"/>
    <col min="16134" max="16134" width="13.28515625" style="101" customWidth="1"/>
    <col min="16135" max="16135" width="9.5703125" style="101" customWidth="1"/>
    <col min="16136" max="16136" width="14.5703125" style="101" customWidth="1"/>
    <col min="16137" max="16384" width="11" style="101"/>
  </cols>
  <sheetData>
    <row r="1" spans="3:11">
      <c r="C1" s="247" t="s">
        <v>296</v>
      </c>
      <c r="D1" s="248"/>
      <c r="E1" s="248"/>
      <c r="F1" s="248"/>
      <c r="G1" s="248"/>
      <c r="H1" s="249"/>
    </row>
    <row r="2" spans="3:11" ht="13.5" thickBot="1">
      <c r="C2" s="250" t="s">
        <v>298</v>
      </c>
      <c r="D2" s="251"/>
      <c r="E2" s="251"/>
      <c r="F2" s="251"/>
      <c r="G2" s="251"/>
      <c r="H2" s="252"/>
    </row>
    <row r="3" spans="3:11" ht="39" thickBot="1">
      <c r="C3" s="102"/>
      <c r="D3" s="103" t="s">
        <v>299</v>
      </c>
      <c r="E3" s="104" t="s">
        <v>300</v>
      </c>
      <c r="F3" s="103" t="s">
        <v>301</v>
      </c>
      <c r="G3" s="103" t="s">
        <v>302</v>
      </c>
      <c r="H3" s="103" t="s">
        <v>303</v>
      </c>
    </row>
    <row r="4" spans="3:11">
      <c r="C4" s="105" t="s">
        <v>304</v>
      </c>
      <c r="D4" s="106"/>
      <c r="E4" s="107"/>
      <c r="F4" s="107"/>
      <c r="G4" s="107"/>
      <c r="H4" s="107"/>
    </row>
    <row r="5" spans="3:11" ht="25.5">
      <c r="C5" s="108" t="s">
        <v>305</v>
      </c>
      <c r="D5" s="109" t="s">
        <v>306</v>
      </c>
      <c r="E5" s="110" t="s">
        <v>307</v>
      </c>
      <c r="F5" s="110" t="s">
        <v>307</v>
      </c>
      <c r="G5" s="110" t="s">
        <v>307</v>
      </c>
      <c r="H5" s="110" t="s">
        <v>307</v>
      </c>
    </row>
    <row r="6" spans="3:11">
      <c r="C6" s="111" t="s">
        <v>308</v>
      </c>
      <c r="D6" s="109" t="s">
        <v>309</v>
      </c>
      <c r="E6" s="110" t="s">
        <v>307</v>
      </c>
      <c r="F6" s="110" t="s">
        <v>307</v>
      </c>
      <c r="G6" s="110" t="s">
        <v>307</v>
      </c>
      <c r="H6" s="110" t="s">
        <v>307</v>
      </c>
    </row>
    <row r="7" spans="3:11">
      <c r="C7" s="105"/>
      <c r="D7" s="112"/>
      <c r="E7" s="113"/>
      <c r="F7" s="113"/>
      <c r="G7" s="113"/>
      <c r="H7" s="113"/>
      <c r="K7" s="101" t="s">
        <v>310</v>
      </c>
    </row>
    <row r="8" spans="3:11">
      <c r="C8" s="105" t="s">
        <v>311</v>
      </c>
      <c r="D8" s="112"/>
      <c r="E8" s="113"/>
      <c r="F8" s="113"/>
      <c r="G8" s="113"/>
      <c r="H8" s="113"/>
    </row>
    <row r="9" spans="3:11">
      <c r="C9" s="111" t="s">
        <v>312</v>
      </c>
      <c r="D9" s="114">
        <v>1610</v>
      </c>
      <c r="E9" s="110" t="s">
        <v>307</v>
      </c>
      <c r="F9" s="110" t="s">
        <v>307</v>
      </c>
      <c r="G9" s="110" t="s">
        <v>307</v>
      </c>
      <c r="H9" s="110" t="s">
        <v>307</v>
      </c>
    </row>
    <row r="10" spans="3:11">
      <c r="C10" s="115" t="s">
        <v>313</v>
      </c>
      <c r="D10" s="114">
        <v>94.85</v>
      </c>
      <c r="E10" s="110" t="s">
        <v>307</v>
      </c>
      <c r="F10" s="110" t="s">
        <v>307</v>
      </c>
      <c r="G10" s="110" t="s">
        <v>307</v>
      </c>
      <c r="H10" s="110" t="s">
        <v>307</v>
      </c>
    </row>
    <row r="11" spans="3:11">
      <c r="C11" s="115" t="s">
        <v>314</v>
      </c>
      <c r="D11" s="114">
        <v>19.39</v>
      </c>
      <c r="E11" s="110" t="s">
        <v>307</v>
      </c>
      <c r="F11" s="110" t="s">
        <v>307</v>
      </c>
      <c r="G11" s="110" t="s">
        <v>307</v>
      </c>
      <c r="H11" s="110" t="s">
        <v>307</v>
      </c>
    </row>
    <row r="12" spans="3:11">
      <c r="C12" s="115" t="s">
        <v>315</v>
      </c>
      <c r="D12" s="114">
        <v>40.61</v>
      </c>
      <c r="E12" s="110" t="s">
        <v>307</v>
      </c>
      <c r="F12" s="110" t="s">
        <v>307</v>
      </c>
      <c r="G12" s="110" t="s">
        <v>307</v>
      </c>
      <c r="H12" s="110" t="s">
        <v>307</v>
      </c>
    </row>
    <row r="13" spans="3:11">
      <c r="C13" s="111" t="s">
        <v>316</v>
      </c>
      <c r="D13" s="114">
        <v>53</v>
      </c>
      <c r="E13" s="110">
        <v>1</v>
      </c>
      <c r="F13" s="110" t="s">
        <v>307</v>
      </c>
      <c r="G13" s="110" t="s">
        <v>307</v>
      </c>
      <c r="H13" s="110" t="s">
        <v>307</v>
      </c>
    </row>
    <row r="14" spans="3:11">
      <c r="C14" s="115" t="s">
        <v>313</v>
      </c>
      <c r="D14" s="114">
        <v>89.36</v>
      </c>
      <c r="E14" s="110" t="s">
        <v>307</v>
      </c>
      <c r="F14" s="110" t="s">
        <v>307</v>
      </c>
      <c r="G14" s="110" t="s">
        <v>307</v>
      </c>
      <c r="H14" s="110" t="s">
        <v>307</v>
      </c>
    </row>
    <row r="15" spans="3:11">
      <c r="C15" s="115" t="s">
        <v>314</v>
      </c>
      <c r="D15" s="114">
        <v>45.83</v>
      </c>
      <c r="E15" s="110" t="s">
        <v>307</v>
      </c>
      <c r="F15" s="110" t="s">
        <v>307</v>
      </c>
      <c r="G15" s="110" t="s">
        <v>307</v>
      </c>
      <c r="H15" s="110" t="s">
        <v>307</v>
      </c>
    </row>
    <row r="16" spans="3:11">
      <c r="C16" s="115" t="s">
        <v>315</v>
      </c>
      <c r="D16" s="114">
        <v>66.959999999999994</v>
      </c>
      <c r="E16" s="110" t="s">
        <v>307</v>
      </c>
      <c r="F16" s="110" t="s">
        <v>307</v>
      </c>
      <c r="G16" s="110" t="s">
        <v>307</v>
      </c>
      <c r="H16" s="110" t="s">
        <v>307</v>
      </c>
    </row>
    <row r="17" spans="3:8">
      <c r="C17" s="111" t="s">
        <v>317</v>
      </c>
      <c r="D17" s="114"/>
      <c r="E17" s="113"/>
      <c r="F17" s="113"/>
      <c r="G17" s="113"/>
      <c r="H17" s="113"/>
    </row>
    <row r="18" spans="3:8">
      <c r="C18" s="111" t="s">
        <v>318</v>
      </c>
      <c r="D18" s="114">
        <v>6.7</v>
      </c>
      <c r="E18" s="110" t="s">
        <v>307</v>
      </c>
      <c r="F18" s="110" t="s">
        <v>307</v>
      </c>
      <c r="G18" s="110" t="s">
        <v>307</v>
      </c>
      <c r="H18" s="110" t="s">
        <v>307</v>
      </c>
    </row>
    <row r="19" spans="3:8">
      <c r="C19" s="111" t="s">
        <v>319</v>
      </c>
      <c r="D19" s="116">
        <v>0</v>
      </c>
      <c r="E19" s="110" t="s">
        <v>307</v>
      </c>
      <c r="F19" s="110" t="s">
        <v>307</v>
      </c>
      <c r="G19" s="110" t="s">
        <v>307</v>
      </c>
      <c r="H19" s="110" t="s">
        <v>307</v>
      </c>
    </row>
    <row r="20" spans="3:8">
      <c r="C20" s="111" t="s">
        <v>320</v>
      </c>
      <c r="D20" s="117">
        <v>0</v>
      </c>
      <c r="E20" s="110" t="s">
        <v>307</v>
      </c>
      <c r="F20" s="110" t="s">
        <v>307</v>
      </c>
      <c r="G20" s="110" t="s">
        <v>307</v>
      </c>
      <c r="H20" s="110" t="s">
        <v>307</v>
      </c>
    </row>
    <row r="21" spans="3:8">
      <c r="C21" s="111" t="s">
        <v>321</v>
      </c>
      <c r="D21" s="118">
        <v>2.5000000000000001E-2</v>
      </c>
      <c r="E21" s="110" t="s">
        <v>307</v>
      </c>
      <c r="F21" s="110" t="s">
        <v>307</v>
      </c>
      <c r="G21" s="110" t="s">
        <v>307</v>
      </c>
      <c r="H21" s="110" t="s">
        <v>307</v>
      </c>
    </row>
    <row r="22" spans="3:8">
      <c r="C22" s="111" t="s">
        <v>322</v>
      </c>
      <c r="D22" s="118">
        <v>1.35E-2</v>
      </c>
      <c r="E22" s="110" t="s">
        <v>307</v>
      </c>
      <c r="F22" s="110" t="s">
        <v>307</v>
      </c>
      <c r="G22" s="110" t="s">
        <v>307</v>
      </c>
      <c r="H22" s="110" t="s">
        <v>307</v>
      </c>
    </row>
    <row r="23" spans="3:8">
      <c r="C23" s="111" t="s">
        <v>323</v>
      </c>
      <c r="D23" s="114">
        <v>66.27</v>
      </c>
      <c r="E23" s="110" t="s">
        <v>307</v>
      </c>
      <c r="F23" s="110" t="s">
        <v>307</v>
      </c>
      <c r="G23" s="110" t="s">
        <v>307</v>
      </c>
      <c r="H23" s="110" t="s">
        <v>307</v>
      </c>
    </row>
    <row r="24" spans="3:8">
      <c r="C24" s="111" t="s">
        <v>324</v>
      </c>
      <c r="D24" s="114">
        <v>74.81</v>
      </c>
      <c r="E24" s="110" t="s">
        <v>307</v>
      </c>
      <c r="F24" s="110" t="s">
        <v>307</v>
      </c>
      <c r="G24" s="110" t="s">
        <v>307</v>
      </c>
      <c r="H24" s="110" t="s">
        <v>307</v>
      </c>
    </row>
    <row r="25" spans="3:8">
      <c r="C25" s="111"/>
      <c r="D25" s="114"/>
      <c r="E25" s="113"/>
      <c r="F25" s="113"/>
      <c r="G25" s="113"/>
      <c r="H25" s="113"/>
    </row>
    <row r="26" spans="3:8">
      <c r="C26" s="119" t="s">
        <v>325</v>
      </c>
      <c r="D26" s="114"/>
      <c r="E26" s="113"/>
      <c r="F26" s="113"/>
      <c r="G26" s="113"/>
      <c r="H26" s="113"/>
    </row>
    <row r="27" spans="3:8">
      <c r="C27" s="111" t="s">
        <v>326</v>
      </c>
      <c r="D27" s="114">
        <v>0</v>
      </c>
      <c r="E27" s="110" t="s">
        <v>307</v>
      </c>
      <c r="F27" s="110" t="s">
        <v>307</v>
      </c>
      <c r="G27" s="110" t="s">
        <v>307</v>
      </c>
      <c r="H27" s="110" t="s">
        <v>307</v>
      </c>
    </row>
    <row r="28" spans="3:8">
      <c r="C28" s="111"/>
      <c r="D28" s="114"/>
      <c r="E28" s="113"/>
      <c r="F28" s="113"/>
      <c r="G28" s="113"/>
      <c r="H28" s="113"/>
    </row>
    <row r="29" spans="3:8">
      <c r="C29" s="119" t="s">
        <v>327</v>
      </c>
      <c r="D29" s="114"/>
      <c r="E29" s="113"/>
      <c r="F29" s="113"/>
      <c r="G29" s="113"/>
      <c r="H29" s="113"/>
    </row>
    <row r="30" spans="3:8">
      <c r="C30" s="111" t="s">
        <v>312</v>
      </c>
      <c r="D30" s="114">
        <v>364399538.62</v>
      </c>
      <c r="E30" s="110" t="s">
        <v>307</v>
      </c>
      <c r="F30" s="110" t="s">
        <v>307</v>
      </c>
      <c r="G30" s="110" t="s">
        <v>307</v>
      </c>
      <c r="H30" s="110" t="s">
        <v>307</v>
      </c>
    </row>
    <row r="31" spans="3:8">
      <c r="C31" s="111" t="s">
        <v>316</v>
      </c>
      <c r="D31" s="114">
        <v>7384008.54</v>
      </c>
      <c r="E31" s="110" t="s">
        <v>307</v>
      </c>
      <c r="F31" s="110" t="s">
        <v>307</v>
      </c>
      <c r="G31" s="110" t="s">
        <v>307</v>
      </c>
      <c r="H31" s="110" t="s">
        <v>307</v>
      </c>
    </row>
    <row r="32" spans="3:8">
      <c r="C32" s="111" t="s">
        <v>328</v>
      </c>
      <c r="D32" s="114"/>
      <c r="E32" s="113"/>
      <c r="F32" s="113"/>
      <c r="G32" s="113"/>
      <c r="H32" s="113"/>
    </row>
    <row r="33" spans="3:8">
      <c r="C33" s="111"/>
      <c r="D33" s="114"/>
      <c r="E33" s="113"/>
      <c r="F33" s="113"/>
      <c r="G33" s="113"/>
      <c r="H33" s="113"/>
    </row>
    <row r="34" spans="3:8">
      <c r="C34" s="119" t="s">
        <v>329</v>
      </c>
      <c r="D34" s="114"/>
      <c r="E34" s="113"/>
      <c r="F34" s="113"/>
      <c r="G34" s="113"/>
      <c r="H34" s="113"/>
    </row>
    <row r="35" spans="3:8">
      <c r="C35" s="111" t="s">
        <v>330</v>
      </c>
      <c r="D35" s="114">
        <v>38150.199999999997</v>
      </c>
      <c r="E35" s="110" t="s">
        <v>307</v>
      </c>
      <c r="F35" s="110" t="s">
        <v>307</v>
      </c>
      <c r="G35" s="110" t="s">
        <v>307</v>
      </c>
      <c r="H35" s="110" t="s">
        <v>307</v>
      </c>
    </row>
    <row r="36" spans="3:8">
      <c r="C36" s="111" t="s">
        <v>331</v>
      </c>
      <c r="D36" s="114">
        <v>2435.7199999999998</v>
      </c>
      <c r="E36" s="110" t="s">
        <v>307</v>
      </c>
      <c r="F36" s="110" t="s">
        <v>307</v>
      </c>
      <c r="G36" s="110" t="s">
        <v>307</v>
      </c>
      <c r="H36" s="110" t="s">
        <v>307</v>
      </c>
    </row>
    <row r="37" spans="3:8">
      <c r="C37" s="111" t="s">
        <v>332</v>
      </c>
      <c r="D37" s="114">
        <v>11610.08</v>
      </c>
      <c r="E37" s="110" t="s">
        <v>307</v>
      </c>
      <c r="F37" s="110" t="s">
        <v>307</v>
      </c>
      <c r="G37" s="110" t="s">
        <v>307</v>
      </c>
      <c r="H37" s="110" t="s">
        <v>307</v>
      </c>
    </row>
    <row r="38" spans="3:8">
      <c r="C38" s="120"/>
      <c r="D38" s="114"/>
      <c r="E38" s="113"/>
      <c r="F38" s="113"/>
      <c r="G38" s="113"/>
      <c r="H38" s="113"/>
    </row>
    <row r="39" spans="3:8">
      <c r="C39" s="105" t="s">
        <v>333</v>
      </c>
      <c r="D39" s="114">
        <v>24894519.25</v>
      </c>
      <c r="E39" s="110" t="s">
        <v>307</v>
      </c>
      <c r="F39" s="110" t="s">
        <v>307</v>
      </c>
      <c r="G39" s="110" t="s">
        <v>307</v>
      </c>
      <c r="H39" s="110" t="s">
        <v>307</v>
      </c>
    </row>
    <row r="40" spans="3:8">
      <c r="C40" s="120"/>
      <c r="D40" s="114"/>
      <c r="E40" s="113"/>
      <c r="F40" s="113"/>
      <c r="G40" s="113"/>
      <c r="H40" s="113"/>
    </row>
    <row r="41" spans="3:8">
      <c r="C41" s="105" t="s">
        <v>334</v>
      </c>
      <c r="D41" s="114"/>
      <c r="E41" s="110"/>
      <c r="F41" s="110"/>
      <c r="G41" s="110"/>
      <c r="H41" s="110"/>
    </row>
    <row r="42" spans="3:8">
      <c r="C42" s="111" t="s">
        <v>335</v>
      </c>
      <c r="D42" s="114">
        <v>62256502.960000001</v>
      </c>
      <c r="E42" s="110" t="s">
        <v>307</v>
      </c>
      <c r="F42" s="110" t="s">
        <v>307</v>
      </c>
      <c r="G42" s="110" t="s">
        <v>307</v>
      </c>
      <c r="H42" s="110" t="s">
        <v>307</v>
      </c>
    </row>
    <row r="43" spans="3:8">
      <c r="C43" s="111" t="s">
        <v>336</v>
      </c>
      <c r="D43" s="114">
        <v>1026707673.39</v>
      </c>
      <c r="E43" s="110" t="s">
        <v>307</v>
      </c>
      <c r="F43" s="110" t="s">
        <v>307</v>
      </c>
      <c r="G43" s="110" t="s">
        <v>307</v>
      </c>
      <c r="H43" s="110" t="s">
        <v>307</v>
      </c>
    </row>
    <row r="44" spans="3:8">
      <c r="C44" s="111" t="s">
        <v>337</v>
      </c>
      <c r="D44" s="114">
        <v>3924841389.5999999</v>
      </c>
      <c r="E44" s="110" t="s">
        <v>307</v>
      </c>
      <c r="F44" s="110" t="s">
        <v>307</v>
      </c>
      <c r="G44" s="110" t="s">
        <v>307</v>
      </c>
      <c r="H44" s="110" t="s">
        <v>307</v>
      </c>
    </row>
    <row r="45" spans="3:8">
      <c r="C45" s="120"/>
      <c r="D45" s="114"/>
      <c r="E45" s="113"/>
      <c r="F45" s="113"/>
      <c r="G45" s="113"/>
      <c r="H45" s="113"/>
    </row>
    <row r="46" spans="3:8" ht="25.5">
      <c r="C46" s="121" t="s">
        <v>338</v>
      </c>
      <c r="D46" s="114"/>
      <c r="E46" s="110"/>
      <c r="F46" s="110"/>
      <c r="G46" s="110"/>
      <c r="H46" s="110"/>
    </row>
    <row r="47" spans="3:8">
      <c r="C47" s="111" t="s">
        <v>336</v>
      </c>
      <c r="D47" s="116">
        <v>0</v>
      </c>
      <c r="E47" s="110" t="s">
        <v>307</v>
      </c>
      <c r="F47" s="110" t="s">
        <v>307</v>
      </c>
      <c r="G47" s="110" t="s">
        <v>307</v>
      </c>
      <c r="H47" s="110" t="s">
        <v>307</v>
      </c>
    </row>
    <row r="48" spans="3:8">
      <c r="C48" s="111" t="s">
        <v>337</v>
      </c>
      <c r="D48" s="116">
        <v>0</v>
      </c>
      <c r="E48" s="110" t="s">
        <v>307</v>
      </c>
      <c r="F48" s="110" t="s">
        <v>307</v>
      </c>
      <c r="G48" s="110" t="s">
        <v>307</v>
      </c>
      <c r="H48" s="110" t="s">
        <v>307</v>
      </c>
    </row>
    <row r="49" spans="3:8">
      <c r="C49" s="120"/>
      <c r="D49" s="114"/>
      <c r="E49" s="113"/>
      <c r="F49" s="113"/>
      <c r="G49" s="113"/>
      <c r="H49" s="113"/>
    </row>
    <row r="50" spans="3:8">
      <c r="C50" s="105" t="s">
        <v>339</v>
      </c>
      <c r="D50" s="114"/>
      <c r="E50" s="110"/>
      <c r="F50" s="110"/>
      <c r="G50" s="110"/>
      <c r="H50" s="110"/>
    </row>
    <row r="51" spans="3:8">
      <c r="C51" s="111" t="s">
        <v>336</v>
      </c>
      <c r="D51" s="114">
        <v>0</v>
      </c>
      <c r="E51" s="110" t="s">
        <v>307</v>
      </c>
      <c r="F51" s="110" t="s">
        <v>307</v>
      </c>
      <c r="G51" s="110" t="s">
        <v>307</v>
      </c>
      <c r="H51" s="110" t="s">
        <v>307</v>
      </c>
    </row>
    <row r="52" spans="3:8">
      <c r="C52" s="111" t="s">
        <v>337</v>
      </c>
      <c r="D52" s="114">
        <v>0</v>
      </c>
      <c r="E52" s="110" t="s">
        <v>307</v>
      </c>
      <c r="F52" s="110" t="s">
        <v>307</v>
      </c>
      <c r="G52" s="110" t="s">
        <v>307</v>
      </c>
      <c r="H52" s="110" t="s">
        <v>307</v>
      </c>
    </row>
    <row r="53" spans="3:8">
      <c r="C53" s="111" t="s">
        <v>340</v>
      </c>
      <c r="D53" s="114">
        <v>0</v>
      </c>
      <c r="E53" s="110" t="s">
        <v>307</v>
      </c>
      <c r="F53" s="110" t="s">
        <v>307</v>
      </c>
      <c r="G53" s="110" t="s">
        <v>307</v>
      </c>
      <c r="H53" s="110" t="s">
        <v>307</v>
      </c>
    </row>
    <row r="54" spans="3:8">
      <c r="C54" s="120"/>
      <c r="D54" s="114"/>
      <c r="E54" s="113"/>
      <c r="F54" s="113"/>
      <c r="G54" s="113"/>
      <c r="H54" s="113"/>
    </row>
    <row r="55" spans="3:8">
      <c r="C55" s="105" t="s">
        <v>341</v>
      </c>
      <c r="D55" s="114"/>
      <c r="E55" s="110"/>
      <c r="F55" s="110"/>
      <c r="G55" s="110"/>
      <c r="H55" s="110"/>
    </row>
    <row r="56" spans="3:8">
      <c r="C56" s="111" t="s">
        <v>336</v>
      </c>
      <c r="D56" s="114">
        <v>248945192.27000001</v>
      </c>
      <c r="E56" s="110" t="s">
        <v>307</v>
      </c>
      <c r="F56" s="110" t="s">
        <v>307</v>
      </c>
      <c r="G56" s="110" t="s">
        <v>307</v>
      </c>
      <c r="H56" s="110" t="s">
        <v>307</v>
      </c>
    </row>
    <row r="57" spans="3:8">
      <c r="C57" s="111" t="s">
        <v>337</v>
      </c>
      <c r="D57" s="114">
        <v>951653931.96000004</v>
      </c>
      <c r="E57" s="110" t="s">
        <v>307</v>
      </c>
      <c r="F57" s="110" t="s">
        <v>307</v>
      </c>
      <c r="G57" s="110" t="s">
        <v>307</v>
      </c>
      <c r="H57" s="110" t="s">
        <v>307</v>
      </c>
    </row>
    <row r="58" spans="3:8">
      <c r="C58" s="120"/>
      <c r="D58" s="114"/>
      <c r="E58" s="113"/>
      <c r="F58" s="113"/>
      <c r="G58" s="113"/>
      <c r="H58" s="113"/>
    </row>
    <row r="59" spans="3:8">
      <c r="C59" s="105" t="s">
        <v>342</v>
      </c>
      <c r="D59" s="114"/>
      <c r="E59" s="110"/>
      <c r="F59" s="110"/>
      <c r="G59" s="110"/>
      <c r="H59" s="110"/>
    </row>
    <row r="60" spans="3:8">
      <c r="C60" s="111" t="s">
        <v>343</v>
      </c>
      <c r="D60" s="112">
        <v>2018</v>
      </c>
      <c r="E60" s="110" t="s">
        <v>307</v>
      </c>
      <c r="F60" s="110" t="s">
        <v>307</v>
      </c>
      <c r="G60" s="110" t="s">
        <v>307</v>
      </c>
      <c r="H60" s="110" t="s">
        <v>307</v>
      </c>
    </row>
    <row r="61" spans="3:8">
      <c r="C61" s="111" t="s">
        <v>344</v>
      </c>
      <c r="D61" s="118">
        <v>6.8900000000000003E-2</v>
      </c>
      <c r="E61" s="110" t="s">
        <v>307</v>
      </c>
      <c r="F61" s="110" t="s">
        <v>307</v>
      </c>
      <c r="G61" s="110" t="s">
        <v>307</v>
      </c>
      <c r="H61" s="110" t="s">
        <v>307</v>
      </c>
    </row>
    <row r="62" spans="3:8">
      <c r="C62" s="120"/>
      <c r="D62" s="114"/>
      <c r="E62" s="113"/>
      <c r="F62" s="113"/>
      <c r="G62" s="113"/>
      <c r="H62" s="113"/>
    </row>
    <row r="63" spans="3:8">
      <c r="C63" s="105" t="s">
        <v>345</v>
      </c>
      <c r="D63" s="114"/>
      <c r="E63" s="113"/>
      <c r="F63" s="113"/>
      <c r="G63" s="113"/>
      <c r="H63" s="113"/>
    </row>
    <row r="64" spans="3:8">
      <c r="C64" s="111" t="s">
        <v>346</v>
      </c>
      <c r="D64" s="122">
        <v>43199</v>
      </c>
      <c r="E64" s="113"/>
      <c r="F64" s="113"/>
      <c r="G64" s="113"/>
      <c r="H64" s="113"/>
    </row>
    <row r="65" spans="3:8" ht="25.5">
      <c r="C65" s="123" t="s">
        <v>347</v>
      </c>
      <c r="D65" s="124" t="s">
        <v>348</v>
      </c>
      <c r="E65" s="112"/>
      <c r="F65" s="112"/>
      <c r="G65" s="112"/>
      <c r="H65" s="112"/>
    </row>
    <row r="66" spans="3:8" ht="13.5" thickBot="1">
      <c r="C66" s="125"/>
      <c r="D66" s="126"/>
      <c r="E66" s="125"/>
      <c r="F66" s="125"/>
      <c r="G66" s="125"/>
      <c r="H66" s="125"/>
    </row>
    <row r="67" spans="3:8" ht="27" customHeight="1">
      <c r="C67" s="253"/>
      <c r="D67" s="253"/>
      <c r="E67" s="253"/>
      <c r="F67" s="253"/>
      <c r="G67" s="253"/>
      <c r="H67" s="253"/>
    </row>
    <row r="68" spans="3:8" ht="27" customHeight="1">
      <c r="C68" s="253"/>
      <c r="D68" s="253"/>
      <c r="E68" s="253"/>
      <c r="F68" s="253"/>
      <c r="G68" s="253"/>
      <c r="H68" s="253"/>
    </row>
  </sheetData>
  <mergeCells count="4">
    <mergeCell ref="C1:H1"/>
    <mergeCell ref="C2:H2"/>
    <mergeCell ref="C67:H67"/>
    <mergeCell ref="C68:H68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="85" workbookViewId="0">
      <selection activeCell="F10" sqref="F10"/>
    </sheetView>
  </sheetViews>
  <sheetFormatPr baseColWidth="10" defaultColWidth="11.42578125" defaultRowHeight="15"/>
  <cols>
    <col min="1" max="1" width="57.140625" customWidth="1"/>
    <col min="2" max="8" width="22.85546875" customWidth="1"/>
  </cols>
  <sheetData>
    <row r="1" spans="1:8" ht="15.75">
      <c r="A1" s="187" t="s">
        <v>296</v>
      </c>
      <c r="B1" s="187"/>
      <c r="C1" s="187"/>
      <c r="D1" s="187"/>
      <c r="E1" s="187"/>
      <c r="F1" s="187"/>
      <c r="G1" s="187"/>
      <c r="H1" s="187"/>
    </row>
    <row r="2" spans="1:8" ht="15.75">
      <c r="A2" s="187" t="s">
        <v>0</v>
      </c>
      <c r="B2" s="187"/>
      <c r="C2" s="187"/>
      <c r="D2" s="187"/>
      <c r="E2" s="187"/>
      <c r="F2" s="187"/>
      <c r="G2" s="187"/>
      <c r="H2" s="187"/>
    </row>
    <row r="3" spans="1:8" ht="15.75">
      <c r="A3" s="187" t="s">
        <v>1</v>
      </c>
      <c r="B3" s="187"/>
      <c r="C3" s="187"/>
      <c r="D3" s="187"/>
      <c r="E3" s="187"/>
      <c r="F3" s="187"/>
      <c r="G3" s="187"/>
      <c r="H3" s="187"/>
    </row>
    <row r="4" spans="1:8" ht="15.75">
      <c r="A4" s="187" t="s">
        <v>217</v>
      </c>
      <c r="B4" s="187"/>
      <c r="C4" s="187"/>
      <c r="D4" s="187"/>
      <c r="E4" s="187"/>
      <c r="F4" s="187"/>
      <c r="G4" s="187"/>
      <c r="H4" s="187"/>
    </row>
    <row r="5" spans="1:8" ht="15.75">
      <c r="A5" s="187" t="s">
        <v>216</v>
      </c>
      <c r="B5" s="187"/>
      <c r="C5" s="187"/>
      <c r="D5" s="187"/>
      <c r="E5" s="187"/>
      <c r="F5" s="187"/>
      <c r="G5" s="187"/>
      <c r="H5" s="187"/>
    </row>
    <row r="6" spans="1:8" ht="15.75">
      <c r="A6" s="187" t="s">
        <v>4</v>
      </c>
      <c r="B6" s="187"/>
      <c r="C6" s="187"/>
      <c r="D6" s="187"/>
      <c r="E6" s="187"/>
      <c r="F6" s="187"/>
      <c r="G6" s="187"/>
      <c r="H6" s="187"/>
    </row>
    <row r="7" spans="1:8" ht="51">
      <c r="A7" s="29" t="s">
        <v>215</v>
      </c>
      <c r="B7" s="28" t="s">
        <v>214</v>
      </c>
      <c r="C7" s="28" t="s">
        <v>213</v>
      </c>
      <c r="D7" s="28" t="s">
        <v>212</v>
      </c>
      <c r="E7" s="28" t="s">
        <v>211</v>
      </c>
      <c r="F7" s="28" t="s">
        <v>210</v>
      </c>
      <c r="G7" s="28" t="s">
        <v>209</v>
      </c>
      <c r="H7" s="27" t="s">
        <v>208</v>
      </c>
    </row>
    <row r="8" spans="1:8" ht="21.75" customHeight="1">
      <c r="A8" s="8" t="s">
        <v>207</v>
      </c>
      <c r="B8" s="37">
        <v>52121220</v>
      </c>
      <c r="C8" s="36">
        <v>0</v>
      </c>
      <c r="D8" s="37">
        <v>7818180</v>
      </c>
      <c r="E8" s="36">
        <v>0</v>
      </c>
      <c r="F8" s="37">
        <v>44303040</v>
      </c>
      <c r="G8" s="35">
        <v>3390318.14</v>
      </c>
      <c r="H8" s="34">
        <v>0</v>
      </c>
    </row>
    <row r="9" spans="1:8" ht="21.75" customHeight="1">
      <c r="A9" s="8" t="s">
        <v>206</v>
      </c>
      <c r="B9" s="37">
        <v>7818180</v>
      </c>
      <c r="C9" s="36">
        <v>0</v>
      </c>
      <c r="D9" s="37">
        <v>7818180</v>
      </c>
      <c r="E9" s="37">
        <v>7818180</v>
      </c>
      <c r="F9" s="37">
        <v>7818180</v>
      </c>
      <c r="G9" s="35">
        <v>3390318.14</v>
      </c>
      <c r="H9" s="34">
        <v>0</v>
      </c>
    </row>
    <row r="10" spans="1:8" ht="21.75" customHeight="1">
      <c r="A10" s="8" t="s">
        <v>205</v>
      </c>
      <c r="B10" s="37">
        <v>7818180</v>
      </c>
      <c r="C10" s="36">
        <v>0</v>
      </c>
      <c r="D10" s="37">
        <v>7818180</v>
      </c>
      <c r="E10" s="37">
        <v>7818180</v>
      </c>
      <c r="F10" s="37">
        <v>7818180</v>
      </c>
      <c r="G10" s="35">
        <v>3390318.14</v>
      </c>
      <c r="H10" s="34">
        <v>0</v>
      </c>
    </row>
    <row r="11" spans="1:8" ht="21.75" customHeight="1">
      <c r="A11" s="8" t="s">
        <v>204</v>
      </c>
      <c r="B11" s="36">
        <v>0</v>
      </c>
      <c r="C11" s="36">
        <v>0</v>
      </c>
      <c r="D11" s="36">
        <v>0</v>
      </c>
      <c r="E11" s="36">
        <v>0</v>
      </c>
      <c r="F11" s="36">
        <v>0</v>
      </c>
      <c r="G11" s="35">
        <v>0</v>
      </c>
      <c r="H11" s="34">
        <v>0</v>
      </c>
    </row>
    <row r="12" spans="1:8" ht="21.75" customHeight="1">
      <c r="A12" s="8" t="s">
        <v>203</v>
      </c>
      <c r="B12" s="36">
        <v>0</v>
      </c>
      <c r="C12" s="36">
        <v>0</v>
      </c>
      <c r="D12" s="36">
        <v>0</v>
      </c>
      <c r="E12" s="36">
        <v>0</v>
      </c>
      <c r="F12" s="36">
        <v>0</v>
      </c>
      <c r="G12" s="35">
        <v>0</v>
      </c>
      <c r="H12" s="34">
        <v>0</v>
      </c>
    </row>
    <row r="13" spans="1:8" ht="21.75" customHeight="1">
      <c r="A13" s="8" t="s">
        <v>202</v>
      </c>
      <c r="B13" s="37">
        <v>44303040</v>
      </c>
      <c r="C13" s="36">
        <v>0</v>
      </c>
      <c r="D13" s="36">
        <v>0</v>
      </c>
      <c r="E13" s="37">
        <v>-7818180</v>
      </c>
      <c r="F13" s="37">
        <v>36484860</v>
      </c>
      <c r="G13" s="35">
        <v>0</v>
      </c>
      <c r="H13" s="34">
        <v>0</v>
      </c>
    </row>
    <row r="14" spans="1:8" ht="21.75" customHeight="1">
      <c r="A14" s="8" t="s">
        <v>201</v>
      </c>
      <c r="B14" s="37">
        <v>44303040</v>
      </c>
      <c r="C14" s="36">
        <v>0</v>
      </c>
      <c r="D14" s="36">
        <v>0</v>
      </c>
      <c r="E14" s="37">
        <v>-7818180</v>
      </c>
      <c r="F14" s="37">
        <v>36484860</v>
      </c>
      <c r="G14" s="35">
        <v>0</v>
      </c>
      <c r="H14" s="34">
        <v>0</v>
      </c>
    </row>
    <row r="15" spans="1:8" ht="21.75" customHeight="1">
      <c r="A15" s="8" t="s">
        <v>200</v>
      </c>
      <c r="B15" s="36">
        <v>0</v>
      </c>
      <c r="C15" s="36">
        <v>0</v>
      </c>
      <c r="D15" s="36">
        <v>0</v>
      </c>
      <c r="E15" s="36">
        <v>0</v>
      </c>
      <c r="F15" s="36">
        <v>0</v>
      </c>
      <c r="G15" s="35">
        <v>0</v>
      </c>
      <c r="H15" s="34">
        <v>0</v>
      </c>
    </row>
    <row r="16" spans="1:8" ht="21.75" customHeight="1">
      <c r="A16" s="8" t="s">
        <v>199</v>
      </c>
      <c r="B16" s="36">
        <v>0</v>
      </c>
      <c r="C16" s="36">
        <v>0</v>
      </c>
      <c r="D16" s="36">
        <v>0</v>
      </c>
      <c r="E16" s="36">
        <v>0</v>
      </c>
      <c r="F16" s="36">
        <v>0</v>
      </c>
      <c r="G16" s="35">
        <v>0</v>
      </c>
      <c r="H16" s="34">
        <v>0</v>
      </c>
    </row>
    <row r="17" spans="1:8" ht="21.75" customHeight="1">
      <c r="A17" s="8" t="s">
        <v>198</v>
      </c>
      <c r="B17" s="37">
        <v>81790725.769999996</v>
      </c>
      <c r="C17" s="36">
        <v>0</v>
      </c>
      <c r="D17" s="36">
        <v>0</v>
      </c>
      <c r="E17" s="36">
        <v>0</v>
      </c>
      <c r="F17" s="37">
        <v>74149037.269999996</v>
      </c>
      <c r="G17" s="35">
        <v>0</v>
      </c>
      <c r="H17" s="34">
        <v>0</v>
      </c>
    </row>
    <row r="18" spans="1:8" ht="21.75" customHeight="1">
      <c r="A18" s="8" t="s">
        <v>197</v>
      </c>
      <c r="B18" s="37">
        <v>133911945.77</v>
      </c>
      <c r="C18" s="36">
        <v>0</v>
      </c>
      <c r="D18" s="37">
        <v>7818180</v>
      </c>
      <c r="E18" s="36">
        <v>0</v>
      </c>
      <c r="F18" s="37">
        <v>118452077.27</v>
      </c>
      <c r="G18" s="35">
        <v>3390318.14</v>
      </c>
      <c r="H18" s="34">
        <v>0</v>
      </c>
    </row>
    <row r="19" spans="1:8" ht="21.75" customHeight="1">
      <c r="A19" s="8" t="s">
        <v>196</v>
      </c>
      <c r="B19" s="36">
        <v>0</v>
      </c>
      <c r="C19" s="36">
        <v>0</v>
      </c>
      <c r="D19" s="36">
        <v>0</v>
      </c>
      <c r="E19" s="36">
        <v>0</v>
      </c>
      <c r="F19" s="36">
        <v>0</v>
      </c>
      <c r="G19" s="35">
        <v>0</v>
      </c>
      <c r="H19" s="34">
        <v>0</v>
      </c>
    </row>
    <row r="20" spans="1:8" ht="21.75" customHeight="1">
      <c r="A20" s="8" t="s">
        <v>195</v>
      </c>
      <c r="B20" s="36">
        <v>0</v>
      </c>
      <c r="C20" s="36">
        <v>0</v>
      </c>
      <c r="D20" s="36">
        <v>0</v>
      </c>
      <c r="E20" s="36">
        <v>0</v>
      </c>
      <c r="F20" s="36">
        <v>0</v>
      </c>
      <c r="G20" s="35">
        <v>0</v>
      </c>
      <c r="H20" s="34">
        <v>0</v>
      </c>
    </row>
    <row r="21" spans="1:8" ht="21.75" customHeight="1">
      <c r="A21" s="8" t="s">
        <v>194</v>
      </c>
      <c r="B21" s="36">
        <v>0</v>
      </c>
      <c r="C21" s="36">
        <v>0</v>
      </c>
      <c r="D21" s="36">
        <v>0</v>
      </c>
      <c r="E21" s="36">
        <v>0</v>
      </c>
      <c r="F21" s="36">
        <v>0</v>
      </c>
      <c r="G21" s="35">
        <v>0</v>
      </c>
      <c r="H21" s="34">
        <v>0</v>
      </c>
    </row>
    <row r="22" spans="1:8" ht="21.75" customHeight="1">
      <c r="A22" s="8" t="s">
        <v>193</v>
      </c>
      <c r="B22" s="36">
        <v>0</v>
      </c>
      <c r="C22" s="36">
        <v>0</v>
      </c>
      <c r="D22" s="36">
        <v>0</v>
      </c>
      <c r="E22" s="36">
        <v>0</v>
      </c>
      <c r="F22" s="36">
        <v>0</v>
      </c>
      <c r="G22" s="35">
        <v>0</v>
      </c>
      <c r="H22" s="34">
        <v>0</v>
      </c>
    </row>
    <row r="23" spans="1:8" ht="21.75" customHeight="1">
      <c r="A23" s="8" t="s">
        <v>192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5">
        <v>0</v>
      </c>
      <c r="H23" s="34">
        <v>0</v>
      </c>
    </row>
    <row r="24" spans="1:8" ht="21.75" customHeight="1">
      <c r="A24" s="8" t="s">
        <v>191</v>
      </c>
      <c r="B24" s="36">
        <v>0</v>
      </c>
      <c r="C24" s="36">
        <v>0</v>
      </c>
      <c r="D24" s="36">
        <v>0</v>
      </c>
      <c r="E24" s="36">
        <v>0</v>
      </c>
      <c r="F24" s="36">
        <v>0</v>
      </c>
      <c r="G24" s="35">
        <v>0</v>
      </c>
      <c r="H24" s="34">
        <v>0</v>
      </c>
    </row>
    <row r="25" spans="1:8" ht="21.75" customHeight="1">
      <c r="A25" s="8" t="s">
        <v>190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5">
        <v>0</v>
      </c>
      <c r="H25" s="34">
        <v>0</v>
      </c>
    </row>
    <row r="26" spans="1:8" ht="21.75" customHeight="1">
      <c r="A26" s="13" t="s">
        <v>189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2">
        <v>0</v>
      </c>
      <c r="H26" s="31">
        <v>0</v>
      </c>
    </row>
    <row r="28" spans="1:8" ht="3.95" customHeight="1">
      <c r="A28" s="186"/>
      <c r="B28" s="186"/>
      <c r="C28" s="186"/>
      <c r="D28" s="186"/>
      <c r="E28" s="186"/>
      <c r="F28" s="186"/>
      <c r="G28" s="186"/>
      <c r="H28" s="186"/>
    </row>
    <row r="31" spans="1:8">
      <c r="A31" s="30" t="s">
        <v>188</v>
      </c>
      <c r="B31" s="188" t="s">
        <v>187</v>
      </c>
      <c r="C31" s="188"/>
      <c r="D31" s="30" t="s">
        <v>186</v>
      </c>
      <c r="E31" s="30" t="s">
        <v>185</v>
      </c>
      <c r="F31" s="188" t="s">
        <v>184</v>
      </c>
      <c r="G31" s="188"/>
      <c r="H31" s="30" t="s">
        <v>183</v>
      </c>
    </row>
    <row r="32" spans="1:8">
      <c r="A32" s="5" t="s">
        <v>182</v>
      </c>
      <c r="B32" s="189">
        <v>0</v>
      </c>
      <c r="C32" s="189"/>
      <c r="D32" s="6" t="s">
        <v>160</v>
      </c>
      <c r="E32" s="6" t="s">
        <v>160</v>
      </c>
      <c r="F32" s="189">
        <v>0</v>
      </c>
      <c r="G32" s="189"/>
      <c r="H32" s="7" t="s">
        <v>160</v>
      </c>
    </row>
    <row r="33" spans="1:8">
      <c r="A33" s="8" t="s">
        <v>181</v>
      </c>
      <c r="B33" s="191">
        <v>86000000</v>
      </c>
      <c r="C33" s="191"/>
      <c r="D33" s="9" t="s">
        <v>180</v>
      </c>
      <c r="E33" s="9" t="s">
        <v>179</v>
      </c>
      <c r="F33" s="191">
        <v>0</v>
      </c>
      <c r="G33" s="191"/>
      <c r="H33" s="10" t="s">
        <v>178</v>
      </c>
    </row>
    <row r="34" spans="1:8">
      <c r="A34" s="8" t="s">
        <v>177</v>
      </c>
      <c r="B34" s="191">
        <v>0</v>
      </c>
      <c r="C34" s="191"/>
      <c r="D34" s="9" t="s">
        <v>160</v>
      </c>
      <c r="E34" s="9" t="s">
        <v>160</v>
      </c>
      <c r="F34" s="191">
        <v>0</v>
      </c>
      <c r="G34" s="191"/>
      <c r="H34" s="10" t="s">
        <v>160</v>
      </c>
    </row>
    <row r="35" spans="1:8">
      <c r="A35" s="13" t="s">
        <v>176</v>
      </c>
      <c r="B35" s="190">
        <v>0</v>
      </c>
      <c r="C35" s="190"/>
      <c r="D35" s="14" t="s">
        <v>160</v>
      </c>
      <c r="E35" s="14" t="s">
        <v>160</v>
      </c>
      <c r="F35" s="190">
        <v>0</v>
      </c>
      <c r="G35" s="190"/>
      <c r="H35" s="22" t="s">
        <v>160</v>
      </c>
    </row>
    <row r="37" spans="1:8" ht="3.95" customHeight="1">
      <c r="A37" s="186"/>
      <c r="B37" s="186"/>
      <c r="C37" s="186"/>
      <c r="D37" s="186"/>
      <c r="E37" s="186"/>
      <c r="F37" s="186"/>
      <c r="G37" s="186"/>
      <c r="H37" s="186"/>
    </row>
    <row r="38" spans="1:8">
      <c r="A38" s="185" t="s">
        <v>127</v>
      </c>
      <c r="B38" s="185"/>
      <c r="C38" s="185"/>
      <c r="D38" s="185"/>
      <c r="E38" s="185"/>
      <c r="F38" s="185"/>
      <c r="G38" s="185"/>
    </row>
  </sheetData>
  <mergeCells count="19">
    <mergeCell ref="B35:C35"/>
    <mergeCell ref="F35:G35"/>
    <mergeCell ref="A37:H37"/>
    <mergeCell ref="A38:G38"/>
    <mergeCell ref="B33:C33"/>
    <mergeCell ref="F33:G33"/>
    <mergeCell ref="B34:C34"/>
    <mergeCell ref="F34:G34"/>
    <mergeCell ref="A1:H1"/>
    <mergeCell ref="A2:H2"/>
    <mergeCell ref="A3:H3"/>
    <mergeCell ref="A4:H4"/>
    <mergeCell ref="A5:H5"/>
    <mergeCell ref="A6:H6"/>
    <mergeCell ref="A28:H28"/>
    <mergeCell ref="B31:C31"/>
    <mergeCell ref="F31:G31"/>
    <mergeCell ref="B32:C32"/>
    <mergeCell ref="F32:G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showGridLines="0" view="pageBreakPreview" zoomScaleNormal="70" zoomScaleSheetLayoutView="100" workbookViewId="0">
      <selection activeCell="E36" sqref="E36"/>
    </sheetView>
  </sheetViews>
  <sheetFormatPr baseColWidth="10" defaultColWidth="11.42578125" defaultRowHeight="15"/>
  <cols>
    <col min="1" max="1" width="59.5703125" customWidth="1"/>
    <col min="2" max="4" width="15" hidden="1" customWidth="1"/>
    <col min="5" max="5" width="29.140625" bestFit="1" customWidth="1"/>
    <col min="6" max="6" width="17" customWidth="1"/>
    <col min="7" max="7" width="28.7109375" bestFit="1" customWidth="1"/>
    <col min="8" max="8" width="30.85546875" bestFit="1" customWidth="1"/>
    <col min="9" max="9" width="28.7109375" bestFit="1" customWidth="1"/>
    <col min="10" max="10" width="30.85546875" bestFit="1" customWidth="1"/>
    <col min="11" max="11" width="29.7109375" customWidth="1"/>
    <col min="12" max="12" width="13.140625" bestFit="1" customWidth="1"/>
  </cols>
  <sheetData>
    <row r="1" spans="1:13" ht="23.25" customHeight="1">
      <c r="A1" s="187" t="s">
        <v>296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</row>
    <row r="2" spans="1:13" ht="23.25" customHeight="1">
      <c r="A2" s="187" t="s">
        <v>175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3" ht="23.25" customHeight="1">
      <c r="A3" s="187" t="s">
        <v>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3" ht="20.25" customHeight="1">
      <c r="A4" s="187" t="s">
        <v>174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</row>
    <row r="5" spans="1:13" ht="20.25" customHeight="1">
      <c r="A5" s="187" t="s">
        <v>295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</row>
    <row r="6" spans="1:13" ht="15.75">
      <c r="A6" s="187" t="s">
        <v>4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</row>
    <row r="7" spans="1:13" ht="51">
      <c r="A7" s="29" t="s">
        <v>173</v>
      </c>
      <c r="B7" s="28" t="s">
        <v>172</v>
      </c>
      <c r="C7" s="28" t="s">
        <v>171</v>
      </c>
      <c r="D7" s="28" t="s">
        <v>170</v>
      </c>
      <c r="E7" s="28" t="s">
        <v>169</v>
      </c>
      <c r="F7" s="28" t="s">
        <v>168</v>
      </c>
      <c r="G7" s="28" t="s">
        <v>167</v>
      </c>
      <c r="H7" s="28" t="s">
        <v>294</v>
      </c>
      <c r="I7" s="28" t="s">
        <v>166</v>
      </c>
      <c r="J7" s="28" t="s">
        <v>294</v>
      </c>
      <c r="K7" s="27" t="s">
        <v>293</v>
      </c>
    </row>
    <row r="8" spans="1:13" ht="34.5" customHeight="1">
      <c r="A8" s="5" t="s">
        <v>165</v>
      </c>
      <c r="B8" s="6" t="s">
        <v>10</v>
      </c>
      <c r="C8" s="6" t="s">
        <v>10</v>
      </c>
      <c r="D8" s="6" t="s">
        <v>10</v>
      </c>
      <c r="E8" s="88">
        <v>0</v>
      </c>
      <c r="F8" s="97" t="s">
        <v>160</v>
      </c>
      <c r="G8" s="88">
        <v>0</v>
      </c>
      <c r="H8" s="88">
        <v>0</v>
      </c>
      <c r="I8" s="88">
        <v>0</v>
      </c>
      <c r="J8" s="88">
        <v>0</v>
      </c>
      <c r="K8" s="21">
        <v>0</v>
      </c>
    </row>
    <row r="9" spans="1:13" ht="34.5" customHeight="1">
      <c r="A9" s="8" t="s">
        <v>164</v>
      </c>
      <c r="B9" s="9" t="s">
        <v>10</v>
      </c>
      <c r="C9" s="9" t="s">
        <v>10</v>
      </c>
      <c r="D9" s="9" t="s">
        <v>10</v>
      </c>
      <c r="E9" s="89">
        <v>0</v>
      </c>
      <c r="F9" s="26" t="s">
        <v>160</v>
      </c>
      <c r="G9" s="89">
        <v>0</v>
      </c>
      <c r="H9" s="89">
        <v>0</v>
      </c>
      <c r="I9" s="89">
        <v>0</v>
      </c>
      <c r="J9" s="89">
        <v>0</v>
      </c>
      <c r="K9" s="11">
        <v>0</v>
      </c>
    </row>
    <row r="10" spans="1:13" ht="34.5" customHeight="1">
      <c r="A10" s="8" t="s">
        <v>163</v>
      </c>
      <c r="B10" s="9" t="s">
        <v>10</v>
      </c>
      <c r="C10" s="9" t="s">
        <v>10</v>
      </c>
      <c r="D10" s="9" t="s">
        <v>10</v>
      </c>
      <c r="E10" s="89">
        <v>0</v>
      </c>
      <c r="F10" s="26" t="s">
        <v>160</v>
      </c>
      <c r="G10" s="89">
        <v>0</v>
      </c>
      <c r="H10" s="89">
        <v>0</v>
      </c>
      <c r="I10" s="89">
        <v>0</v>
      </c>
      <c r="J10" s="89">
        <v>0</v>
      </c>
      <c r="K10" s="11">
        <v>0</v>
      </c>
    </row>
    <row r="11" spans="1:13" ht="34.5" customHeight="1">
      <c r="A11" s="8" t="s">
        <v>162</v>
      </c>
      <c r="B11" s="9" t="s">
        <v>10</v>
      </c>
      <c r="C11" s="9" t="s">
        <v>10</v>
      </c>
      <c r="D11" s="9" t="s">
        <v>10</v>
      </c>
      <c r="E11" s="89">
        <v>0</v>
      </c>
      <c r="F11" s="26" t="s">
        <v>160</v>
      </c>
      <c r="G11" s="89">
        <v>0</v>
      </c>
      <c r="H11" s="89">
        <v>0</v>
      </c>
      <c r="I11" s="89">
        <v>0</v>
      </c>
      <c r="J11" s="89">
        <v>0</v>
      </c>
      <c r="K11" s="11">
        <v>0</v>
      </c>
    </row>
    <row r="12" spans="1:13" ht="34.5" customHeight="1">
      <c r="A12" s="8" t="s">
        <v>161</v>
      </c>
      <c r="B12" s="9" t="s">
        <v>10</v>
      </c>
      <c r="C12" s="9" t="s">
        <v>10</v>
      </c>
      <c r="D12" s="9" t="s">
        <v>10</v>
      </c>
      <c r="E12" s="89">
        <v>0</v>
      </c>
      <c r="F12" s="26" t="s">
        <v>160</v>
      </c>
      <c r="G12" s="89">
        <v>0</v>
      </c>
      <c r="H12" s="89">
        <v>0</v>
      </c>
      <c r="I12" s="89">
        <v>0</v>
      </c>
      <c r="J12" s="89">
        <v>0</v>
      </c>
      <c r="K12" s="11">
        <v>0</v>
      </c>
    </row>
    <row r="13" spans="1:13" ht="34.5" customHeight="1">
      <c r="A13" s="8" t="s">
        <v>159</v>
      </c>
      <c r="B13" s="9" t="s">
        <v>10</v>
      </c>
      <c r="C13" s="9" t="s">
        <v>10</v>
      </c>
      <c r="D13" s="9" t="s">
        <v>10</v>
      </c>
      <c r="E13" s="24">
        <v>1150515920</v>
      </c>
      <c r="F13" s="25" t="s">
        <v>129</v>
      </c>
      <c r="G13" s="24">
        <v>16292556</v>
      </c>
      <c r="H13" s="24">
        <v>0</v>
      </c>
      <c r="I13" s="24" t="e">
        <f>SUM(I14:I23)</f>
        <v>#VALUE!</v>
      </c>
      <c r="J13" s="24" t="e">
        <f>SUM(J14:J23)</f>
        <v>#VALUE!</v>
      </c>
      <c r="K13" s="23" t="e">
        <f>SUM(K14:K23)</f>
        <v>#VALUE!</v>
      </c>
    </row>
    <row r="14" spans="1:13" ht="34.5" customHeight="1">
      <c r="A14" s="8" t="s">
        <v>158</v>
      </c>
      <c r="B14" s="26" t="s">
        <v>157</v>
      </c>
      <c r="C14" s="26" t="s">
        <v>157</v>
      </c>
      <c r="D14" s="26" t="s">
        <v>131</v>
      </c>
      <c r="E14" s="89">
        <v>108759681</v>
      </c>
      <c r="F14" s="94">
        <v>33</v>
      </c>
      <c r="G14" s="89">
        <v>2801386</v>
      </c>
      <c r="H14" s="89">
        <v>0</v>
      </c>
      <c r="I14" s="89" t="e">
        <f>75143052+[1]PAGOS!$D$40+[1]PAGOS!$D$41+[1]PAGOS!$D$42</f>
        <v>#VALUE!</v>
      </c>
      <c r="J14" s="89" t="e">
        <f>+I14</f>
        <v>#VALUE!</v>
      </c>
      <c r="K14" s="11" t="e">
        <f>+E14-J14</f>
        <v>#VALUE!</v>
      </c>
      <c r="L14" s="91"/>
      <c r="M14" s="96"/>
    </row>
    <row r="15" spans="1:13" ht="34.5" customHeight="1">
      <c r="A15" s="8" t="s">
        <v>156</v>
      </c>
      <c r="B15" s="26" t="s">
        <v>155</v>
      </c>
      <c r="C15" s="26" t="s">
        <v>155</v>
      </c>
      <c r="D15" s="26" t="s">
        <v>131</v>
      </c>
      <c r="E15" s="89">
        <v>47997309</v>
      </c>
      <c r="F15" s="94">
        <v>26</v>
      </c>
      <c r="G15" s="89">
        <v>1476840</v>
      </c>
      <c r="H15" s="89">
        <v>0</v>
      </c>
      <c r="I15" s="89">
        <v>34705746.079999998</v>
      </c>
      <c r="J15" s="89">
        <f t="shared" ref="J15:J23" si="0">+I15</f>
        <v>34705746.079999998</v>
      </c>
      <c r="K15" s="11">
        <f t="shared" ref="K15:K23" si="1">+E15-J15</f>
        <v>13291562.920000002</v>
      </c>
      <c r="L15" s="91"/>
      <c r="M15" s="96"/>
    </row>
    <row r="16" spans="1:13" ht="34.5" customHeight="1">
      <c r="A16" s="8" t="s">
        <v>154</v>
      </c>
      <c r="B16" s="26" t="s">
        <v>153</v>
      </c>
      <c r="C16" s="26" t="s">
        <v>152</v>
      </c>
      <c r="D16" s="26" t="s">
        <v>131</v>
      </c>
      <c r="E16" s="89">
        <v>12540659</v>
      </c>
      <c r="F16" s="94">
        <v>27</v>
      </c>
      <c r="G16" s="89">
        <v>464469</v>
      </c>
      <c r="H16" s="89">
        <v>0</v>
      </c>
      <c r="I16" s="89">
        <v>8360439.5499999998</v>
      </c>
      <c r="J16" s="89">
        <f t="shared" si="0"/>
        <v>8360439.5499999998</v>
      </c>
      <c r="K16" s="11">
        <f t="shared" si="1"/>
        <v>4180219.45</v>
      </c>
      <c r="L16" s="91"/>
      <c r="M16" s="96"/>
    </row>
    <row r="17" spans="1:12" ht="34.5" customHeight="1">
      <c r="A17" s="8" t="s">
        <v>151</v>
      </c>
      <c r="B17" s="26" t="s">
        <v>138</v>
      </c>
      <c r="C17" s="26" t="s">
        <v>138</v>
      </c>
      <c r="D17" s="26" t="s">
        <v>150</v>
      </c>
      <c r="E17" s="89">
        <v>113736171</v>
      </c>
      <c r="F17" s="94">
        <v>180</v>
      </c>
      <c r="G17" s="89">
        <v>651756</v>
      </c>
      <c r="H17" s="89">
        <v>0</v>
      </c>
      <c r="I17" s="89">
        <v>34873732.920000002</v>
      </c>
      <c r="J17" s="89">
        <f t="shared" si="0"/>
        <v>34873732.920000002</v>
      </c>
      <c r="K17" s="11">
        <f t="shared" si="1"/>
        <v>78862438.079999998</v>
      </c>
      <c r="L17" s="91"/>
    </row>
    <row r="18" spans="1:12" ht="34.5" customHeight="1">
      <c r="A18" s="8" t="s">
        <v>149</v>
      </c>
      <c r="B18" s="26" t="s">
        <v>148</v>
      </c>
      <c r="C18" s="26" t="s">
        <v>148</v>
      </c>
      <c r="D18" s="26" t="s">
        <v>147</v>
      </c>
      <c r="E18" s="89">
        <v>0</v>
      </c>
      <c r="F18" s="94">
        <v>180</v>
      </c>
      <c r="G18" s="89">
        <v>456592</v>
      </c>
      <c r="H18" s="89">
        <v>0</v>
      </c>
      <c r="I18" s="89">
        <v>55191241</v>
      </c>
      <c r="J18" s="89">
        <f t="shared" si="0"/>
        <v>55191241</v>
      </c>
      <c r="K18" s="11">
        <f t="shared" si="1"/>
        <v>-55191241</v>
      </c>
      <c r="L18" s="91"/>
    </row>
    <row r="19" spans="1:12" ht="34.5" customHeight="1">
      <c r="A19" s="8" t="s">
        <v>146</v>
      </c>
      <c r="B19" s="26" t="s">
        <v>145</v>
      </c>
      <c r="C19" s="26" t="s">
        <v>144</v>
      </c>
      <c r="D19" s="26" t="s">
        <v>143</v>
      </c>
      <c r="E19" s="89">
        <v>227664273</v>
      </c>
      <c r="F19" s="94">
        <v>72</v>
      </c>
      <c r="G19" s="89">
        <v>3162004</v>
      </c>
      <c r="H19" s="89">
        <v>0</v>
      </c>
      <c r="I19" s="89">
        <v>153027735</v>
      </c>
      <c r="J19" s="89">
        <f t="shared" si="0"/>
        <v>153027735</v>
      </c>
      <c r="K19" s="11">
        <f t="shared" si="1"/>
        <v>74636538</v>
      </c>
      <c r="L19" s="91"/>
    </row>
    <row r="20" spans="1:12" ht="34.5" customHeight="1">
      <c r="A20" s="8" t="s">
        <v>142</v>
      </c>
      <c r="B20" s="26" t="s">
        <v>141</v>
      </c>
      <c r="C20" s="26" t="s">
        <v>141</v>
      </c>
      <c r="D20" s="26" t="s">
        <v>140</v>
      </c>
      <c r="E20" s="89">
        <v>7439007</v>
      </c>
      <c r="F20" s="94">
        <v>22</v>
      </c>
      <c r="G20" s="89">
        <v>338137</v>
      </c>
      <c r="H20" s="89">
        <v>0</v>
      </c>
      <c r="I20" s="89">
        <v>2028820</v>
      </c>
      <c r="J20" s="89">
        <f t="shared" si="0"/>
        <v>2028820</v>
      </c>
      <c r="K20" s="11">
        <f t="shared" si="1"/>
        <v>5410187</v>
      </c>
      <c r="L20" s="91"/>
    </row>
    <row r="21" spans="1:12" ht="34.5" customHeight="1">
      <c r="A21" s="92" t="s">
        <v>139</v>
      </c>
      <c r="B21" s="93" t="s">
        <v>138</v>
      </c>
      <c r="C21" s="93" t="s">
        <v>138</v>
      </c>
      <c r="D21" s="93" t="s">
        <v>137</v>
      </c>
      <c r="E21" s="89">
        <v>464015489</v>
      </c>
      <c r="F21" s="95">
        <v>180</v>
      </c>
      <c r="G21" s="89">
        <v>2577864</v>
      </c>
      <c r="H21" s="89">
        <v>0</v>
      </c>
      <c r="I21" s="89">
        <v>141736426.06999999</v>
      </c>
      <c r="J21" s="89">
        <f t="shared" si="0"/>
        <v>141736426.06999999</v>
      </c>
      <c r="K21" s="11">
        <f>+E21-J21</f>
        <v>322279062.93000001</v>
      </c>
      <c r="L21" s="91"/>
    </row>
    <row r="22" spans="1:12" ht="34.5" customHeight="1">
      <c r="A22" s="8" t="s">
        <v>136</v>
      </c>
      <c r="B22" s="26" t="s">
        <v>135</v>
      </c>
      <c r="C22" s="26" t="s">
        <v>135</v>
      </c>
      <c r="D22" s="26" t="s">
        <v>131</v>
      </c>
      <c r="E22" s="89">
        <v>116489961</v>
      </c>
      <c r="F22" s="94">
        <v>36</v>
      </c>
      <c r="G22" s="89">
        <v>2815174</v>
      </c>
      <c r="H22" s="89">
        <v>0</v>
      </c>
      <c r="I22" s="89">
        <v>82707872.379999995</v>
      </c>
      <c r="J22" s="89">
        <f t="shared" si="0"/>
        <v>82707872.379999995</v>
      </c>
      <c r="K22" s="11">
        <f t="shared" si="1"/>
        <v>33782088.620000005</v>
      </c>
      <c r="L22" s="91"/>
    </row>
    <row r="23" spans="1:12" ht="34.5" customHeight="1">
      <c r="A23" s="8" t="s">
        <v>134</v>
      </c>
      <c r="B23" s="26" t="s">
        <v>133</v>
      </c>
      <c r="C23" s="26" t="s">
        <v>132</v>
      </c>
      <c r="D23" s="26" t="s">
        <v>131</v>
      </c>
      <c r="E23" s="89">
        <v>51873370</v>
      </c>
      <c r="F23" s="94">
        <v>36</v>
      </c>
      <c r="G23" s="89">
        <v>1548334</v>
      </c>
      <c r="H23" s="89">
        <v>0</v>
      </c>
      <c r="I23" s="89">
        <v>36828928.009999998</v>
      </c>
      <c r="J23" s="89">
        <f t="shared" si="0"/>
        <v>36828928.009999998</v>
      </c>
      <c r="K23" s="11">
        <f t="shared" si="1"/>
        <v>15044441.990000002</v>
      </c>
      <c r="L23" s="91"/>
    </row>
    <row r="24" spans="1:12" ht="34.5" customHeight="1">
      <c r="A24" s="13" t="s">
        <v>130</v>
      </c>
      <c r="B24" s="14" t="s">
        <v>10</v>
      </c>
      <c r="C24" s="14" t="s">
        <v>10</v>
      </c>
      <c r="D24" s="14" t="s">
        <v>10</v>
      </c>
      <c r="E24" s="98">
        <v>1150515920</v>
      </c>
      <c r="F24" s="99" t="s">
        <v>129</v>
      </c>
      <c r="G24" s="98">
        <v>16292556</v>
      </c>
      <c r="H24" s="90">
        <v>0</v>
      </c>
      <c r="I24" s="98" t="e">
        <f>+I13</f>
        <v>#VALUE!</v>
      </c>
      <c r="J24" s="98" t="e">
        <f t="shared" ref="J24:K24" si="2">+J13</f>
        <v>#VALUE!</v>
      </c>
      <c r="K24" s="100" t="e">
        <f t="shared" si="2"/>
        <v>#VALUE!</v>
      </c>
    </row>
    <row r="25" spans="1:12">
      <c r="A25" s="8"/>
      <c r="B25" s="9"/>
      <c r="C25" s="9"/>
      <c r="D25" s="9"/>
      <c r="E25" s="9"/>
      <c r="F25" s="9"/>
      <c r="G25" s="9"/>
      <c r="H25" s="9"/>
      <c r="I25" s="9"/>
      <c r="J25" s="9"/>
      <c r="K25" s="10"/>
    </row>
    <row r="26" spans="1:12">
      <c r="A26" s="8"/>
      <c r="B26" s="9"/>
      <c r="C26" s="9"/>
      <c r="D26" s="9"/>
      <c r="E26" s="9"/>
      <c r="F26" s="9"/>
      <c r="G26" s="9"/>
      <c r="H26" s="9"/>
      <c r="I26" s="9"/>
      <c r="J26" s="9"/>
      <c r="K26" s="10"/>
    </row>
    <row r="27" spans="1:12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22"/>
    </row>
    <row r="28" spans="1:12" ht="3.95" customHeight="1">
      <c r="A28" s="186"/>
      <c r="B28" s="186"/>
      <c r="C28" s="186"/>
      <c r="D28" s="186"/>
      <c r="E28" s="186"/>
      <c r="F28" s="186"/>
      <c r="G28" s="186"/>
      <c r="H28" s="186"/>
      <c r="I28" s="186"/>
      <c r="J28" s="186"/>
      <c r="K28" s="186"/>
    </row>
    <row r="29" spans="1:12">
      <c r="A29" s="192" t="s">
        <v>128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</row>
    <row r="30" spans="1:12">
      <c r="A30" s="192" t="s">
        <v>522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</row>
    <row r="31" spans="1:12">
      <c r="A31" s="185" t="s">
        <v>127</v>
      </c>
      <c r="B31" s="185"/>
      <c r="C31" s="185"/>
      <c r="D31" s="185"/>
      <c r="E31" s="185"/>
      <c r="F31" s="185"/>
      <c r="G31" s="185"/>
    </row>
    <row r="33" spans="9:9">
      <c r="I33" s="3"/>
    </row>
    <row r="34" spans="9:9">
      <c r="I34" s="3"/>
    </row>
  </sheetData>
  <mergeCells count="10">
    <mergeCell ref="A28:K28"/>
    <mergeCell ref="A29:K29"/>
    <mergeCell ref="A31:G31"/>
    <mergeCell ref="A1:K1"/>
    <mergeCell ref="A2:K2"/>
    <mergeCell ref="A3:K3"/>
    <mergeCell ref="A4:K4"/>
    <mergeCell ref="A5:K5"/>
    <mergeCell ref="A6:K6"/>
    <mergeCell ref="A30:K30"/>
  </mergeCells>
  <pageMargins left="0.69930555555555596" right="0.69930555555555596" top="0.75" bottom="0.75" header="0.3" footer="0.3"/>
  <pageSetup scale="4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showGridLines="0" tabSelected="1" zoomScaleNormal="100" workbookViewId="0">
      <selection activeCell="A24" sqref="A24"/>
    </sheetView>
  </sheetViews>
  <sheetFormatPr baseColWidth="10" defaultColWidth="7.5703125" defaultRowHeight="12.75"/>
  <cols>
    <col min="1" max="1" width="65.5703125" style="127" customWidth="1"/>
    <col min="2" max="2" width="17.140625" style="127" customWidth="1"/>
    <col min="3" max="3" width="17" style="127" customWidth="1"/>
    <col min="4" max="4" width="17.140625" style="127" customWidth="1"/>
    <col min="5" max="16384" width="7.5703125" style="127"/>
  </cols>
  <sheetData>
    <row r="1" spans="1:4" ht="62.45" customHeight="1">
      <c r="A1" s="194" t="s">
        <v>386</v>
      </c>
      <c r="B1" s="195"/>
      <c r="C1" s="195"/>
      <c r="D1" s="195"/>
    </row>
    <row r="2" spans="1:4" ht="30" customHeight="1">
      <c r="A2" s="135" t="s">
        <v>385</v>
      </c>
      <c r="B2" s="135" t="s">
        <v>367</v>
      </c>
      <c r="C2" s="135" t="s">
        <v>284</v>
      </c>
      <c r="D2" s="135" t="s">
        <v>366</v>
      </c>
    </row>
    <row r="3" spans="1:4">
      <c r="A3" s="134" t="s">
        <v>384</v>
      </c>
      <c r="B3" s="133">
        <v>1410330210</v>
      </c>
      <c r="C3" s="133">
        <v>1550945683.47</v>
      </c>
      <c r="D3" s="133">
        <v>1549020053.5699999</v>
      </c>
    </row>
    <row r="4" spans="1:4">
      <c r="A4" s="132" t="s">
        <v>365</v>
      </c>
      <c r="B4" s="130">
        <v>1270011838</v>
      </c>
      <c r="C4" s="130">
        <v>1281188342.6600001</v>
      </c>
      <c r="D4" s="130">
        <v>1279262712.76</v>
      </c>
    </row>
    <row r="5" spans="1:4">
      <c r="A5" s="132" t="s">
        <v>357</v>
      </c>
      <c r="B5" s="130">
        <v>140318372</v>
      </c>
      <c r="C5" s="130">
        <v>269757340.81</v>
      </c>
      <c r="D5" s="130">
        <v>269757340.81</v>
      </c>
    </row>
    <row r="6" spans="1:4">
      <c r="A6" s="132" t="s">
        <v>383</v>
      </c>
      <c r="B6" s="130">
        <v>0</v>
      </c>
      <c r="C6" s="130">
        <v>0</v>
      </c>
      <c r="D6" s="130">
        <v>0</v>
      </c>
    </row>
    <row r="7" spans="1:4">
      <c r="A7" s="131" t="s">
        <v>382</v>
      </c>
      <c r="B7" s="130">
        <v>1402512030</v>
      </c>
      <c r="C7" s="130">
        <v>1300014809.6500001</v>
      </c>
      <c r="D7" s="130">
        <v>1267496811.77</v>
      </c>
    </row>
    <row r="8" spans="1:4">
      <c r="A8" s="132" t="s">
        <v>361</v>
      </c>
      <c r="B8" s="130">
        <v>1270011838</v>
      </c>
      <c r="C8" s="130">
        <v>1039906857.95</v>
      </c>
      <c r="D8" s="130">
        <v>1012913224.5700001</v>
      </c>
    </row>
    <row r="9" spans="1:4">
      <c r="A9" s="132" t="s">
        <v>353</v>
      </c>
      <c r="B9" s="130">
        <v>132500192</v>
      </c>
      <c r="C9" s="130">
        <v>260107951.69999999</v>
      </c>
      <c r="D9" s="130">
        <v>254583587.19999999</v>
      </c>
    </row>
    <row r="10" spans="1:4">
      <c r="A10" s="131" t="s">
        <v>381</v>
      </c>
      <c r="B10" s="130">
        <v>294292695.05000001</v>
      </c>
      <c r="C10" s="130">
        <v>273539246.81999999</v>
      </c>
      <c r="D10" s="130">
        <v>263699821.40000001</v>
      </c>
    </row>
    <row r="11" spans="1:4">
      <c r="A11" s="132" t="s">
        <v>360</v>
      </c>
      <c r="B11" s="130">
        <v>277678338.69</v>
      </c>
      <c r="C11" s="130">
        <v>256924890.46000001</v>
      </c>
      <c r="D11" s="130">
        <v>247085465.03999999</v>
      </c>
    </row>
    <row r="12" spans="1:4" ht="24">
      <c r="A12" s="132" t="s">
        <v>352</v>
      </c>
      <c r="B12" s="130">
        <v>16614356.359999999</v>
      </c>
      <c r="C12" s="130">
        <v>16614356.359999999</v>
      </c>
      <c r="D12" s="130">
        <v>16614356.359999999</v>
      </c>
    </row>
    <row r="13" spans="1:4">
      <c r="A13" s="131" t="s">
        <v>380</v>
      </c>
      <c r="B13" s="130">
        <v>302110875.05000001</v>
      </c>
      <c r="C13" s="130">
        <v>524470120.63999999</v>
      </c>
      <c r="D13" s="130">
        <v>545223063.20000005</v>
      </c>
    </row>
    <row r="14" spans="1:4">
      <c r="A14" s="131" t="s">
        <v>379</v>
      </c>
      <c r="B14" s="130">
        <v>302110875.05000001</v>
      </c>
      <c r="C14" s="130">
        <v>524470120.63999999</v>
      </c>
      <c r="D14" s="130">
        <v>545223063.20000005</v>
      </c>
    </row>
    <row r="15" spans="1:4" ht="24">
      <c r="A15" s="129" t="s">
        <v>378</v>
      </c>
      <c r="B15" s="128">
        <v>7818180</v>
      </c>
      <c r="C15" s="128">
        <v>250930873.81999999</v>
      </c>
      <c r="D15" s="128">
        <v>281523241.80000001</v>
      </c>
    </row>
    <row r="16" spans="1:4" ht="30" customHeight="1">
      <c r="A16" s="135" t="s">
        <v>368</v>
      </c>
      <c r="B16" s="135" t="s">
        <v>377</v>
      </c>
      <c r="C16" s="135" t="s">
        <v>284</v>
      </c>
      <c r="D16" s="135" t="s">
        <v>376</v>
      </c>
    </row>
    <row r="17" spans="1:4">
      <c r="A17" s="134" t="s">
        <v>375</v>
      </c>
      <c r="B17" s="133">
        <v>8181820</v>
      </c>
      <c r="C17" s="133">
        <v>3390318.14</v>
      </c>
      <c r="D17" s="133">
        <v>3390318.14</v>
      </c>
    </row>
    <row r="18" spans="1:4">
      <c r="A18" s="132" t="s">
        <v>374</v>
      </c>
      <c r="B18" s="130">
        <v>0</v>
      </c>
      <c r="C18" s="130">
        <v>0</v>
      </c>
      <c r="D18" s="130">
        <v>0</v>
      </c>
    </row>
    <row r="19" spans="1:4">
      <c r="A19" s="132" t="s">
        <v>373</v>
      </c>
      <c r="B19" s="130">
        <v>8181820</v>
      </c>
      <c r="C19" s="130">
        <v>3390318.14</v>
      </c>
      <c r="D19" s="130">
        <v>3390318.14</v>
      </c>
    </row>
    <row r="20" spans="1:4">
      <c r="A20" s="129" t="s">
        <v>372</v>
      </c>
      <c r="B20" s="128">
        <v>16000000</v>
      </c>
      <c r="C20" s="128">
        <v>254321191.96000001</v>
      </c>
      <c r="D20" s="128">
        <v>284913559.94</v>
      </c>
    </row>
    <row r="21" spans="1:4" ht="30" customHeight="1">
      <c r="A21" s="135" t="s">
        <v>368</v>
      </c>
      <c r="B21" s="135" t="s">
        <v>367</v>
      </c>
      <c r="C21" s="135" t="s">
        <v>284</v>
      </c>
      <c r="D21" s="135" t="s">
        <v>366</v>
      </c>
    </row>
    <row r="22" spans="1:4">
      <c r="A22" s="134" t="s">
        <v>371</v>
      </c>
      <c r="B22" s="133">
        <v>0</v>
      </c>
      <c r="C22" s="133">
        <v>0</v>
      </c>
      <c r="D22" s="133">
        <v>0</v>
      </c>
    </row>
    <row r="23" spans="1:4">
      <c r="A23" s="132" t="s">
        <v>363</v>
      </c>
      <c r="B23" s="130">
        <v>0</v>
      </c>
      <c r="C23" s="130">
        <v>0</v>
      </c>
      <c r="D23" s="130">
        <v>0</v>
      </c>
    </row>
    <row r="24" spans="1:4" ht="24">
      <c r="A24" s="132" t="s">
        <v>355</v>
      </c>
      <c r="B24" s="130">
        <v>0</v>
      </c>
      <c r="C24" s="130">
        <v>0</v>
      </c>
      <c r="D24" s="130">
        <v>0</v>
      </c>
    </row>
    <row r="25" spans="1:4">
      <c r="A25" s="131" t="s">
        <v>370</v>
      </c>
      <c r="B25" s="130">
        <v>7818180</v>
      </c>
      <c r="C25" s="130">
        <v>7818180</v>
      </c>
      <c r="D25" s="130">
        <v>7818180</v>
      </c>
    </row>
    <row r="26" spans="1:4">
      <c r="A26" s="132" t="s">
        <v>362</v>
      </c>
      <c r="B26" s="130">
        <v>0</v>
      </c>
      <c r="C26" s="130">
        <v>0</v>
      </c>
      <c r="D26" s="130">
        <v>0</v>
      </c>
    </row>
    <row r="27" spans="1:4">
      <c r="A27" s="132" t="s">
        <v>354</v>
      </c>
      <c r="B27" s="130">
        <v>7818180</v>
      </c>
      <c r="C27" s="130">
        <v>7818180</v>
      </c>
      <c r="D27" s="130">
        <v>7818180</v>
      </c>
    </row>
    <row r="28" spans="1:4">
      <c r="A28" s="129" t="s">
        <v>369</v>
      </c>
      <c r="B28" s="128">
        <v>-7818180</v>
      </c>
      <c r="C28" s="128">
        <v>-7818180</v>
      </c>
      <c r="D28" s="128">
        <v>-7818180</v>
      </c>
    </row>
    <row r="29" spans="1:4" ht="30" customHeight="1">
      <c r="A29" s="135" t="s">
        <v>368</v>
      </c>
      <c r="B29" s="135" t="s">
        <v>367</v>
      </c>
      <c r="C29" s="135" t="s">
        <v>284</v>
      </c>
      <c r="D29" s="135" t="s">
        <v>366</v>
      </c>
    </row>
    <row r="30" spans="1:4">
      <c r="A30" s="134" t="s">
        <v>365</v>
      </c>
      <c r="B30" s="133">
        <v>1270011838</v>
      </c>
      <c r="C30" s="133">
        <v>1281188342.6600001</v>
      </c>
      <c r="D30" s="133">
        <v>1279262712.76</v>
      </c>
    </row>
    <row r="31" spans="1:4" ht="24">
      <c r="A31" s="131" t="s">
        <v>364</v>
      </c>
      <c r="B31" s="130">
        <v>0</v>
      </c>
      <c r="C31" s="130">
        <v>0</v>
      </c>
      <c r="D31" s="130">
        <v>0</v>
      </c>
    </row>
    <row r="32" spans="1:4">
      <c r="A32" s="132" t="s">
        <v>363</v>
      </c>
      <c r="B32" s="130">
        <v>0</v>
      </c>
      <c r="C32" s="130">
        <v>0</v>
      </c>
      <c r="D32" s="130">
        <v>0</v>
      </c>
    </row>
    <row r="33" spans="1:4">
      <c r="A33" s="132" t="s">
        <v>362</v>
      </c>
      <c r="B33" s="130">
        <v>0</v>
      </c>
      <c r="C33" s="130">
        <v>0</v>
      </c>
      <c r="D33" s="130">
        <v>0</v>
      </c>
    </row>
    <row r="34" spans="1:4">
      <c r="A34" s="131" t="s">
        <v>361</v>
      </c>
      <c r="B34" s="130">
        <v>1270011838</v>
      </c>
      <c r="C34" s="130">
        <v>1039906857.95</v>
      </c>
      <c r="D34" s="130">
        <v>1012913224.5700001</v>
      </c>
    </row>
    <row r="35" spans="1:4">
      <c r="A35" s="131" t="s">
        <v>360</v>
      </c>
      <c r="B35" s="130">
        <v>277678338.69</v>
      </c>
      <c r="C35" s="130">
        <v>256924890.46000001</v>
      </c>
      <c r="D35" s="130">
        <v>247085465.03999999</v>
      </c>
    </row>
    <row r="36" spans="1:4">
      <c r="A36" s="131" t="s">
        <v>359</v>
      </c>
      <c r="B36" s="130">
        <v>277678338.69</v>
      </c>
      <c r="C36" s="130">
        <v>498206375.17000002</v>
      </c>
      <c r="D36" s="130">
        <v>513434953.23000002</v>
      </c>
    </row>
    <row r="37" spans="1:4" ht="24">
      <c r="A37" s="131" t="s">
        <v>358</v>
      </c>
      <c r="B37" s="130">
        <v>277678338.69</v>
      </c>
      <c r="C37" s="130">
        <v>498206375.17000002</v>
      </c>
      <c r="D37" s="130">
        <v>513434953.23000002</v>
      </c>
    </row>
    <row r="38" spans="1:4">
      <c r="A38" s="131" t="s">
        <v>357</v>
      </c>
      <c r="B38" s="130">
        <v>140318372</v>
      </c>
      <c r="C38" s="130">
        <v>269757340.81</v>
      </c>
      <c r="D38" s="130">
        <v>269757340.81</v>
      </c>
    </row>
    <row r="39" spans="1:4" ht="24">
      <c r="A39" s="131" t="s">
        <v>356</v>
      </c>
      <c r="B39" s="130">
        <v>-7818180</v>
      </c>
      <c r="C39" s="130">
        <v>-7818180</v>
      </c>
      <c r="D39" s="130">
        <v>-7818180</v>
      </c>
    </row>
    <row r="40" spans="1:4" ht="24">
      <c r="A40" s="132" t="s">
        <v>355</v>
      </c>
      <c r="B40" s="130">
        <v>0</v>
      </c>
      <c r="C40" s="130">
        <v>0</v>
      </c>
      <c r="D40" s="130">
        <v>0</v>
      </c>
    </row>
    <row r="41" spans="1:4">
      <c r="A41" s="132" t="s">
        <v>354</v>
      </c>
      <c r="B41" s="130">
        <v>7818180</v>
      </c>
      <c r="C41" s="130">
        <v>7818180</v>
      </c>
      <c r="D41" s="130">
        <v>7818180</v>
      </c>
    </row>
    <row r="42" spans="1:4">
      <c r="A42" s="131" t="s">
        <v>353</v>
      </c>
      <c r="B42" s="130">
        <v>132500192</v>
      </c>
      <c r="C42" s="130">
        <v>260107951.69999999</v>
      </c>
      <c r="D42" s="130">
        <v>254583587.19999999</v>
      </c>
    </row>
    <row r="43" spans="1:4" ht="24">
      <c r="A43" s="131" t="s">
        <v>352</v>
      </c>
      <c r="B43" s="130">
        <v>16614356.359999999</v>
      </c>
      <c r="C43" s="130">
        <v>16614356.359999999</v>
      </c>
      <c r="D43" s="130">
        <v>16614356.359999999</v>
      </c>
    </row>
    <row r="44" spans="1:4" ht="24">
      <c r="A44" s="131" t="s">
        <v>351</v>
      </c>
      <c r="B44" s="130">
        <v>16614356.359999999</v>
      </c>
      <c r="C44" s="130">
        <v>18445565.469999999</v>
      </c>
      <c r="D44" s="130">
        <v>23969929.969999999</v>
      </c>
    </row>
    <row r="45" spans="1:4" ht="24">
      <c r="A45" s="129" t="s">
        <v>350</v>
      </c>
      <c r="B45" s="128">
        <v>24432536.359999999</v>
      </c>
      <c r="C45" s="128">
        <v>26263745.469999999</v>
      </c>
      <c r="D45" s="128">
        <v>31788109.969999999</v>
      </c>
    </row>
    <row r="46" spans="1:4" ht="11.25" customHeight="1">
      <c r="A46" s="193" t="s">
        <v>349</v>
      </c>
      <c r="B46" s="193"/>
      <c r="C46" s="193"/>
      <c r="D46" s="193"/>
    </row>
  </sheetData>
  <mergeCells count="2">
    <mergeCell ref="A46:D46"/>
    <mergeCell ref="A1:D1"/>
  </mergeCells>
  <pageMargins left="0.7" right="0.7" top="0.75" bottom="0.75" header="0.3" footer="0.3"/>
  <pageSetup scale="7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L82"/>
  <sheetViews>
    <sheetView topLeftCell="C1" workbookViewId="0">
      <selection activeCell="F17" sqref="F17"/>
    </sheetView>
  </sheetViews>
  <sheetFormatPr baseColWidth="10" defaultRowHeight="15"/>
  <cols>
    <col min="1" max="2" width="0" style="38" hidden="1" customWidth="1"/>
    <col min="3" max="3" width="16.140625" style="38" customWidth="1"/>
    <col min="4" max="4" width="46.7109375" style="38" bestFit="1" customWidth="1"/>
    <col min="5" max="5" width="15.42578125" style="38" customWidth="1"/>
    <col min="6" max="6" width="16.85546875" style="39" bestFit="1" customWidth="1"/>
    <col min="7" max="7" width="16.28515625" style="39" customWidth="1"/>
    <col min="8" max="8" width="16.85546875" style="39" bestFit="1" customWidth="1"/>
    <col min="9" max="9" width="17" style="39" customWidth="1"/>
    <col min="10" max="10" width="17.7109375" style="39" customWidth="1"/>
    <col min="11" max="11" width="15.140625" style="39" bestFit="1" customWidth="1"/>
    <col min="12" max="12" width="13.7109375" style="38" bestFit="1" customWidth="1"/>
    <col min="13" max="16384" width="11.42578125" style="38"/>
  </cols>
  <sheetData>
    <row r="1" spans="3:12">
      <c r="C1" s="202" t="s">
        <v>292</v>
      </c>
      <c r="D1" s="203"/>
      <c r="E1" s="203"/>
      <c r="F1" s="203"/>
      <c r="G1" s="203"/>
      <c r="H1" s="203"/>
      <c r="I1" s="203"/>
      <c r="J1" s="203"/>
      <c r="K1" s="204"/>
    </row>
    <row r="2" spans="3:12">
      <c r="C2" s="205" t="s">
        <v>291</v>
      </c>
      <c r="D2" s="206"/>
      <c r="E2" s="206"/>
      <c r="F2" s="206"/>
      <c r="G2" s="206"/>
      <c r="H2" s="206"/>
      <c r="I2" s="206"/>
      <c r="J2" s="206"/>
      <c r="K2" s="207"/>
    </row>
    <row r="3" spans="3:12">
      <c r="C3" s="205" t="s">
        <v>290</v>
      </c>
      <c r="D3" s="206"/>
      <c r="E3" s="206"/>
      <c r="F3" s="206"/>
      <c r="G3" s="206"/>
      <c r="H3" s="206"/>
      <c r="I3" s="206"/>
      <c r="J3" s="206"/>
      <c r="K3" s="207"/>
    </row>
    <row r="4" spans="3:12">
      <c r="C4" s="208" t="s">
        <v>4</v>
      </c>
      <c r="D4" s="209"/>
      <c r="E4" s="209"/>
      <c r="F4" s="209"/>
      <c r="G4" s="209"/>
      <c r="H4" s="209"/>
      <c r="I4" s="209"/>
      <c r="J4" s="209"/>
      <c r="K4" s="210"/>
    </row>
    <row r="5" spans="3:12">
      <c r="C5" s="202" t="s">
        <v>5</v>
      </c>
      <c r="D5" s="203"/>
      <c r="E5" s="204"/>
      <c r="F5" s="211" t="s">
        <v>289</v>
      </c>
      <c r="G5" s="212"/>
      <c r="H5" s="212"/>
      <c r="I5" s="212"/>
      <c r="J5" s="213"/>
      <c r="K5" s="196" t="s">
        <v>288</v>
      </c>
    </row>
    <row r="6" spans="3:12">
      <c r="C6" s="205"/>
      <c r="D6" s="206"/>
      <c r="E6" s="207"/>
      <c r="F6" s="196" t="s">
        <v>287</v>
      </c>
      <c r="G6" s="215" t="s">
        <v>286</v>
      </c>
      <c r="H6" s="196" t="s">
        <v>285</v>
      </c>
      <c r="I6" s="196" t="s">
        <v>284</v>
      </c>
      <c r="J6" s="196" t="s">
        <v>283</v>
      </c>
      <c r="K6" s="214"/>
    </row>
    <row r="7" spans="3:12">
      <c r="C7" s="208"/>
      <c r="D7" s="209"/>
      <c r="E7" s="210"/>
      <c r="F7" s="197"/>
      <c r="G7" s="216"/>
      <c r="H7" s="197"/>
      <c r="I7" s="197"/>
      <c r="J7" s="197"/>
      <c r="K7" s="197"/>
    </row>
    <row r="8" spans="3:12">
      <c r="C8" s="87"/>
      <c r="D8" s="86"/>
      <c r="E8" s="85"/>
      <c r="F8" s="84"/>
      <c r="G8" s="51"/>
      <c r="H8" s="83"/>
      <c r="I8" s="83"/>
      <c r="J8" s="83"/>
      <c r="K8" s="49"/>
    </row>
    <row r="9" spans="3:12">
      <c r="C9" s="59" t="s">
        <v>282</v>
      </c>
      <c r="D9" s="58"/>
      <c r="E9" s="57"/>
      <c r="F9" s="49"/>
      <c r="G9" s="51"/>
      <c r="H9" s="50"/>
      <c r="I9" s="50"/>
      <c r="J9" s="50"/>
      <c r="K9" s="49"/>
    </row>
    <row r="10" spans="3:12" ht="15.75">
      <c r="C10" s="65" t="s">
        <v>281</v>
      </c>
      <c r="D10" s="71"/>
      <c r="E10" s="70"/>
      <c r="F10" s="82">
        <v>704739759</v>
      </c>
      <c r="G10" s="82">
        <v>8288329.8499999996</v>
      </c>
      <c r="H10" s="82">
        <f>+F10+G10</f>
        <v>713028088.85000002</v>
      </c>
      <c r="I10" s="82">
        <v>713028088.85000002</v>
      </c>
      <c r="J10" s="82">
        <v>713028088.85000002</v>
      </c>
      <c r="K10" s="82">
        <f>+J10-F10</f>
        <v>8288329.8500000238</v>
      </c>
      <c r="L10" s="42"/>
    </row>
    <row r="11" spans="3:12">
      <c r="C11" s="64" t="s">
        <v>280</v>
      </c>
      <c r="D11" s="63"/>
      <c r="E11" s="62"/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</row>
    <row r="12" spans="3:12">
      <c r="C12" s="64" t="s">
        <v>279</v>
      </c>
      <c r="D12" s="63"/>
      <c r="E12" s="62"/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</row>
    <row r="13" spans="3:12" ht="15.75">
      <c r="C13" s="64" t="s">
        <v>278</v>
      </c>
      <c r="D13" s="63"/>
      <c r="E13" s="62"/>
      <c r="F13" s="82">
        <v>165788269</v>
      </c>
      <c r="G13" s="82">
        <v>4948015.2300000004</v>
      </c>
      <c r="H13" s="82">
        <f>+F13+G13</f>
        <v>170736284.22999999</v>
      </c>
      <c r="I13" s="82">
        <v>170736284.22999999</v>
      </c>
      <c r="J13" s="82">
        <v>168810654.33000001</v>
      </c>
      <c r="K13" s="82">
        <f>+J13-F13</f>
        <v>3022385.3300000131</v>
      </c>
      <c r="L13" s="42"/>
    </row>
    <row r="14" spans="3:12" ht="15.75">
      <c r="C14" s="64" t="s">
        <v>277</v>
      </c>
      <c r="D14" s="63"/>
      <c r="E14" s="62"/>
      <c r="F14" s="82">
        <v>20340402</v>
      </c>
      <c r="G14" s="82">
        <v>359843.52</v>
      </c>
      <c r="H14" s="82">
        <f>+F14+G14</f>
        <v>20700245.52</v>
      </c>
      <c r="I14" s="82">
        <v>20700245.52</v>
      </c>
      <c r="J14" s="82">
        <v>20700245.52</v>
      </c>
      <c r="K14" s="82">
        <f>+J14-F14</f>
        <v>359843.51999999955</v>
      </c>
      <c r="L14" s="42"/>
    </row>
    <row r="15" spans="3:12" ht="15.75">
      <c r="C15" s="64" t="s">
        <v>276</v>
      </c>
      <c r="D15" s="63"/>
      <c r="E15" s="62"/>
      <c r="F15" s="82">
        <v>56848650</v>
      </c>
      <c r="G15" s="82">
        <v>-27844346.440000001</v>
      </c>
      <c r="H15" s="82">
        <f>F15+G15</f>
        <v>29004303.559999999</v>
      </c>
      <c r="I15" s="82">
        <v>29004303.559999999</v>
      </c>
      <c r="J15" s="82">
        <v>29004303.559999999</v>
      </c>
      <c r="K15" s="82">
        <f>+J15-F15</f>
        <v>-27844346.440000001</v>
      </c>
      <c r="L15" s="42"/>
    </row>
    <row r="16" spans="3:12">
      <c r="C16" s="64" t="s">
        <v>275</v>
      </c>
      <c r="D16" s="63"/>
      <c r="E16" s="62"/>
      <c r="F16" s="55"/>
      <c r="G16" s="61"/>
      <c r="H16" s="60"/>
      <c r="I16" s="60"/>
      <c r="J16" s="60"/>
      <c r="K16" s="55"/>
      <c r="L16" s="42"/>
    </row>
    <row r="17" spans="3:12">
      <c r="C17" s="64" t="s">
        <v>274</v>
      </c>
      <c r="D17" s="63"/>
      <c r="E17" s="62"/>
      <c r="F17" s="60">
        <f>F19+F20+F21+F24+F27+F28</f>
        <v>316356324</v>
      </c>
      <c r="G17" s="60">
        <f>G19+G20+G21+G24+G27+G28+G29</f>
        <v>24702276</v>
      </c>
      <c r="H17" s="60">
        <f>H19+H20+H21+H24+H27+H28+H29</f>
        <v>341058600</v>
      </c>
      <c r="I17" s="81">
        <f>I19+I20+I21+I24+I27+I28+I29</f>
        <v>341028600</v>
      </c>
      <c r="J17" s="60">
        <f>J19+J20+J21+J24+J27+J28+J29</f>
        <v>341118600</v>
      </c>
      <c r="K17" s="60">
        <f>K19+K20+K21+K24+K27+K28+K29</f>
        <v>24762276</v>
      </c>
      <c r="L17" s="42"/>
    </row>
    <row r="18" spans="3:12">
      <c r="C18" s="64" t="s">
        <v>273</v>
      </c>
      <c r="D18" s="63"/>
      <c r="E18" s="62"/>
      <c r="F18" s="60"/>
      <c r="G18" s="60"/>
      <c r="H18" s="60"/>
      <c r="I18" s="60"/>
      <c r="J18" s="60"/>
      <c r="K18" s="55"/>
      <c r="L18" s="42"/>
    </row>
    <row r="19" spans="3:12">
      <c r="C19" s="65"/>
      <c r="D19" s="71" t="s">
        <v>272</v>
      </c>
      <c r="E19" s="70"/>
      <c r="F19" s="56">
        <v>180877891</v>
      </c>
      <c r="G19" s="61">
        <v>-17564695</v>
      </c>
      <c r="H19" s="60">
        <f>+F19+G19</f>
        <v>163313196</v>
      </c>
      <c r="I19" s="60">
        <v>163313196</v>
      </c>
      <c r="J19" s="72">
        <v>163313196</v>
      </c>
      <c r="K19" s="55">
        <f>+J19-F19</f>
        <v>-17564695</v>
      </c>
      <c r="L19" s="42"/>
    </row>
    <row r="20" spans="3:12">
      <c r="C20" s="65"/>
      <c r="D20" s="71" t="s">
        <v>271</v>
      </c>
      <c r="E20" s="70"/>
      <c r="F20" s="56">
        <v>55336748</v>
      </c>
      <c r="G20" s="61">
        <v>-4928574</v>
      </c>
      <c r="H20" s="60">
        <f>+F20+G20</f>
        <v>50408174</v>
      </c>
      <c r="I20" s="60">
        <v>50408174</v>
      </c>
      <c r="J20" s="72">
        <v>50408174</v>
      </c>
      <c r="K20" s="55">
        <f>+J20-F20</f>
        <v>-4928574</v>
      </c>
      <c r="L20" s="42"/>
    </row>
    <row r="21" spans="3:12">
      <c r="C21" s="65"/>
      <c r="D21" s="71" t="s">
        <v>270</v>
      </c>
      <c r="E21" s="70"/>
      <c r="F21" s="56">
        <v>11634672</v>
      </c>
      <c r="G21" s="61">
        <v>-1340356</v>
      </c>
      <c r="H21" s="60">
        <f>+F21+G21</f>
        <v>10294316</v>
      </c>
      <c r="I21" s="60">
        <v>10294316</v>
      </c>
      <c r="J21" s="72">
        <v>10294316</v>
      </c>
      <c r="K21" s="55">
        <f>+J21-F21</f>
        <v>-1340356</v>
      </c>
      <c r="L21" s="42"/>
    </row>
    <row r="22" spans="3:12">
      <c r="C22" s="65"/>
      <c r="D22" s="71" t="s">
        <v>269</v>
      </c>
      <c r="E22" s="70"/>
      <c r="F22" s="78"/>
      <c r="G22" s="80">
        <v>0</v>
      </c>
      <c r="H22" s="79">
        <v>0</v>
      </c>
      <c r="I22" s="79">
        <v>0</v>
      </c>
      <c r="J22" s="79">
        <v>0</v>
      </c>
      <c r="K22" s="78">
        <f>+F22-J22</f>
        <v>0</v>
      </c>
      <c r="L22" s="42"/>
    </row>
    <row r="23" spans="3:12">
      <c r="C23" s="65"/>
      <c r="D23" s="71" t="s">
        <v>268</v>
      </c>
      <c r="E23" s="70"/>
      <c r="F23" s="78"/>
      <c r="G23" s="80">
        <v>0</v>
      </c>
      <c r="H23" s="79">
        <f>+F23+G23</f>
        <v>0</v>
      </c>
      <c r="I23" s="79">
        <v>0</v>
      </c>
      <c r="J23" s="79">
        <v>0</v>
      </c>
      <c r="K23" s="78">
        <f>+F23-J23</f>
        <v>0</v>
      </c>
      <c r="L23" s="42"/>
    </row>
    <row r="24" spans="3:12">
      <c r="C24" s="65"/>
      <c r="D24" s="71" t="s">
        <v>267</v>
      </c>
      <c r="E24" s="70"/>
      <c r="F24" s="56">
        <v>6137608</v>
      </c>
      <c r="G24" s="61">
        <v>-1030618</v>
      </c>
      <c r="H24" s="60">
        <f>+F24+G24</f>
        <v>5106990</v>
      </c>
      <c r="I24" s="60">
        <v>5016990</v>
      </c>
      <c r="J24" s="60">
        <v>5106990</v>
      </c>
      <c r="K24" s="55">
        <f>+J24-F24</f>
        <v>-1030618</v>
      </c>
      <c r="L24" s="42"/>
    </row>
    <row r="25" spans="3:12">
      <c r="C25" s="65"/>
      <c r="D25" s="71" t="s">
        <v>266</v>
      </c>
      <c r="E25" s="70"/>
      <c r="F25" s="55"/>
      <c r="G25" s="61"/>
      <c r="H25" s="60"/>
      <c r="I25" s="60"/>
      <c r="J25" s="60"/>
      <c r="K25" s="55"/>
      <c r="L25" s="42"/>
    </row>
    <row r="26" spans="3:12">
      <c r="C26" s="65"/>
      <c r="D26" s="71" t="s">
        <v>265</v>
      </c>
      <c r="E26" s="70"/>
      <c r="F26" s="77"/>
      <c r="G26" s="61"/>
      <c r="H26" s="60">
        <f>+F26+G26</f>
        <v>0</v>
      </c>
      <c r="I26" s="60"/>
      <c r="J26" s="60">
        <v>0</v>
      </c>
      <c r="K26" s="55">
        <f>+J26-F26</f>
        <v>0</v>
      </c>
      <c r="L26" s="42"/>
    </row>
    <row r="27" spans="3:12">
      <c r="C27" s="65"/>
      <c r="D27" s="71" t="s">
        <v>264</v>
      </c>
      <c r="E27" s="70"/>
      <c r="F27" s="56">
        <v>12353829</v>
      </c>
      <c r="G27" s="61">
        <v>-4517859</v>
      </c>
      <c r="H27" s="60">
        <f>+F27+G27</f>
        <v>7835970</v>
      </c>
      <c r="I27" s="60">
        <v>7835970</v>
      </c>
      <c r="J27" s="60">
        <v>7835970</v>
      </c>
      <c r="K27" s="55">
        <f>+J27-F27</f>
        <v>-4517859</v>
      </c>
      <c r="L27" s="42"/>
    </row>
    <row r="28" spans="3:12">
      <c r="C28" s="65"/>
      <c r="D28" s="71" t="s">
        <v>263</v>
      </c>
      <c r="E28" s="70"/>
      <c r="F28" s="56">
        <v>50015576</v>
      </c>
      <c r="G28" s="61">
        <v>31261624</v>
      </c>
      <c r="H28" s="60">
        <f>+F28+G28</f>
        <v>81277200</v>
      </c>
      <c r="I28" s="60">
        <v>81277200</v>
      </c>
      <c r="J28" s="60">
        <v>81277200</v>
      </c>
      <c r="K28" s="55">
        <f>+J28-F28</f>
        <v>31261624</v>
      </c>
      <c r="L28" s="42"/>
    </row>
    <row r="29" spans="3:12" ht="32.25" customHeight="1">
      <c r="C29" s="66"/>
      <c r="D29" s="198" t="s">
        <v>262</v>
      </c>
      <c r="E29" s="199"/>
      <c r="F29" s="55">
        <v>0</v>
      </c>
      <c r="G29" s="61">
        <v>22822754</v>
      </c>
      <c r="H29" s="60">
        <f>+F29+G29</f>
        <v>22822754</v>
      </c>
      <c r="I29" s="60">
        <v>22882754</v>
      </c>
      <c r="J29" s="60">
        <v>22882754</v>
      </c>
      <c r="K29" s="55">
        <f>+J29-F29</f>
        <v>22882754</v>
      </c>
      <c r="L29" s="42"/>
    </row>
    <row r="30" spans="3:12">
      <c r="C30" s="66"/>
      <c r="D30" s="198" t="s">
        <v>261</v>
      </c>
      <c r="E30" s="199"/>
      <c r="F30" s="55"/>
      <c r="G30" s="61"/>
      <c r="H30" s="60"/>
      <c r="I30" s="60"/>
      <c r="J30" s="60"/>
      <c r="K30" s="55"/>
      <c r="L30" s="42"/>
    </row>
    <row r="31" spans="3:12">
      <c r="C31" s="220" t="s">
        <v>260</v>
      </c>
      <c r="D31" s="198"/>
      <c r="E31" s="199"/>
      <c r="F31" s="55">
        <f t="shared" ref="F31:K31" si="0">+F32+F33+F34+F35+F36</f>
        <v>5537539</v>
      </c>
      <c r="G31" s="55">
        <f t="shared" si="0"/>
        <v>-1344252.5</v>
      </c>
      <c r="H31" s="55">
        <f t="shared" si="0"/>
        <v>4193286.5</v>
      </c>
      <c r="I31" s="56">
        <f t="shared" si="0"/>
        <v>4193286.5</v>
      </c>
      <c r="J31" s="55">
        <f t="shared" si="0"/>
        <v>4193286.5</v>
      </c>
      <c r="K31" s="55">
        <f t="shared" si="0"/>
        <v>-1344252.5</v>
      </c>
      <c r="L31" s="42"/>
    </row>
    <row r="32" spans="3:12">
      <c r="C32" s="65"/>
      <c r="D32" s="71" t="s">
        <v>259</v>
      </c>
      <c r="E32" s="70"/>
      <c r="F32" s="55"/>
      <c r="G32" s="61">
        <v>662</v>
      </c>
      <c r="H32" s="60">
        <v>662</v>
      </c>
      <c r="I32" s="60">
        <v>662</v>
      </c>
      <c r="J32" s="60">
        <v>662</v>
      </c>
      <c r="K32" s="55">
        <f t="shared" ref="K32:K38" si="1">+J32-F32</f>
        <v>662</v>
      </c>
      <c r="L32" s="42"/>
    </row>
    <row r="33" spans="3:12">
      <c r="C33" s="65"/>
      <c r="D33" s="71" t="s">
        <v>258</v>
      </c>
      <c r="E33" s="70"/>
      <c r="F33" s="67">
        <v>0</v>
      </c>
      <c r="G33" s="76">
        <v>833358</v>
      </c>
      <c r="H33" s="68">
        <v>833358</v>
      </c>
      <c r="I33" s="68">
        <v>833358</v>
      </c>
      <c r="J33" s="68">
        <v>833358</v>
      </c>
      <c r="K33" s="67">
        <f t="shared" si="1"/>
        <v>833358</v>
      </c>
      <c r="L33" s="42"/>
    </row>
    <row r="34" spans="3:12">
      <c r="C34" s="65"/>
      <c r="D34" s="71" t="s">
        <v>257</v>
      </c>
      <c r="E34" s="70"/>
      <c r="F34" s="67">
        <v>3882490</v>
      </c>
      <c r="G34" s="76">
        <v>-697660</v>
      </c>
      <c r="H34" s="68">
        <f>+F34+G34</f>
        <v>3184830</v>
      </c>
      <c r="I34" s="68">
        <v>3184830</v>
      </c>
      <c r="J34" s="68">
        <v>3184830</v>
      </c>
      <c r="K34" s="67">
        <f t="shared" si="1"/>
        <v>-697660</v>
      </c>
      <c r="L34" s="42"/>
    </row>
    <row r="35" spans="3:12">
      <c r="C35" s="65"/>
      <c r="D35" s="71" t="s">
        <v>256</v>
      </c>
      <c r="E35" s="70"/>
      <c r="F35" s="55">
        <v>0</v>
      </c>
      <c r="G35" s="61">
        <v>0</v>
      </c>
      <c r="H35" s="60">
        <f>+F35+G35</f>
        <v>0</v>
      </c>
      <c r="I35" s="60">
        <v>0</v>
      </c>
      <c r="J35" s="60">
        <v>0</v>
      </c>
      <c r="K35" s="55">
        <f t="shared" si="1"/>
        <v>0</v>
      </c>
      <c r="L35" s="42"/>
    </row>
    <row r="36" spans="3:12">
      <c r="C36" s="65"/>
      <c r="D36" s="71" t="s">
        <v>255</v>
      </c>
      <c r="E36" s="70"/>
      <c r="F36" s="55">
        <v>1655049</v>
      </c>
      <c r="G36" s="61">
        <v>-1480612.5</v>
      </c>
      <c r="H36" s="60">
        <f>+F36+G36</f>
        <v>174436.5</v>
      </c>
      <c r="I36" s="60">
        <v>174436.5</v>
      </c>
      <c r="J36" s="60">
        <v>174436.5</v>
      </c>
      <c r="K36" s="55">
        <f t="shared" si="1"/>
        <v>-1480612.5</v>
      </c>
      <c r="L36" s="42"/>
    </row>
    <row r="37" spans="3:12">
      <c r="C37" s="64" t="s">
        <v>254</v>
      </c>
      <c r="D37" s="63"/>
      <c r="E37" s="62"/>
      <c r="F37" s="55">
        <v>0</v>
      </c>
      <c r="G37" s="61">
        <v>0</v>
      </c>
      <c r="H37" s="60">
        <f>+F37+G37</f>
        <v>0</v>
      </c>
      <c r="I37" s="60">
        <v>0</v>
      </c>
      <c r="J37" s="60">
        <v>0</v>
      </c>
      <c r="K37" s="55">
        <f t="shared" si="1"/>
        <v>0</v>
      </c>
      <c r="L37" s="42"/>
    </row>
    <row r="38" spans="3:12">
      <c r="C38" s="64" t="s">
        <v>253</v>
      </c>
      <c r="D38" s="63"/>
      <c r="E38" s="62"/>
      <c r="F38" s="55">
        <v>0</v>
      </c>
      <c r="G38" s="60">
        <v>0</v>
      </c>
      <c r="H38" s="60">
        <f>+F38+G38</f>
        <v>0</v>
      </c>
      <c r="I38" s="60">
        <v>0</v>
      </c>
      <c r="J38" s="72">
        <v>0</v>
      </c>
      <c r="K38" s="55">
        <f t="shared" si="1"/>
        <v>0</v>
      </c>
      <c r="L38" s="42"/>
    </row>
    <row r="39" spans="3:12">
      <c r="C39" s="65"/>
      <c r="D39" s="71" t="s">
        <v>252</v>
      </c>
      <c r="E39" s="70"/>
      <c r="F39" s="55"/>
      <c r="G39" s="61"/>
      <c r="H39" s="60"/>
      <c r="I39" s="60"/>
      <c r="J39" s="60"/>
      <c r="K39" s="55"/>
      <c r="L39" s="42"/>
    </row>
    <row r="40" spans="3:12">
      <c r="C40" s="64" t="s">
        <v>251</v>
      </c>
      <c r="D40" s="63"/>
      <c r="E40" s="62"/>
      <c r="F40" s="55">
        <f t="shared" ref="F40:K40" si="2">+F41+F42</f>
        <v>400895</v>
      </c>
      <c r="G40" s="55">
        <f t="shared" si="2"/>
        <v>2066639</v>
      </c>
      <c r="H40" s="55">
        <f t="shared" si="2"/>
        <v>2467534</v>
      </c>
      <c r="I40" s="56">
        <f t="shared" si="2"/>
        <v>2467534</v>
      </c>
      <c r="J40" s="55">
        <f t="shared" si="2"/>
        <v>2467534</v>
      </c>
      <c r="K40" s="55">
        <f t="shared" si="2"/>
        <v>2066639</v>
      </c>
      <c r="L40" s="42"/>
    </row>
    <row r="41" spans="3:12">
      <c r="C41" s="65"/>
      <c r="D41" s="71" t="s">
        <v>250</v>
      </c>
      <c r="E41" s="70"/>
      <c r="F41" s="55"/>
      <c r="G41" s="61"/>
      <c r="H41" s="60"/>
      <c r="I41" s="60"/>
      <c r="J41" s="60"/>
      <c r="K41" s="55"/>
      <c r="L41" s="42"/>
    </row>
    <row r="42" spans="3:12">
      <c r="C42" s="65"/>
      <c r="D42" s="71" t="s">
        <v>249</v>
      </c>
      <c r="E42" s="70"/>
      <c r="F42" s="55">
        <v>400895</v>
      </c>
      <c r="G42" s="76">
        <v>2066639</v>
      </c>
      <c r="H42" s="68">
        <f>+F42+G42</f>
        <v>2467534</v>
      </c>
      <c r="I42" s="68">
        <v>2467534</v>
      </c>
      <c r="J42" s="68">
        <v>2467534</v>
      </c>
      <c r="K42" s="67">
        <f>+J42-F42</f>
        <v>2066639</v>
      </c>
      <c r="L42" s="42"/>
    </row>
    <row r="43" spans="3:12">
      <c r="C43" s="54"/>
      <c r="D43" s="53"/>
      <c r="E43" s="52"/>
      <c r="F43" s="55"/>
      <c r="G43" s="61"/>
      <c r="H43" s="60"/>
      <c r="I43" s="60"/>
      <c r="J43" s="60"/>
      <c r="K43" s="55"/>
      <c r="L43" s="42"/>
    </row>
    <row r="44" spans="3:12">
      <c r="C44" s="59" t="s">
        <v>248</v>
      </c>
      <c r="D44" s="58"/>
      <c r="E44" s="57"/>
      <c r="F44" s="55">
        <f t="shared" ref="F44:K44" si="3">+F10+F11+F12+F13+F14+F15+F17+F31+F37+F38+F40</f>
        <v>1270011838</v>
      </c>
      <c r="G44" s="55">
        <f t="shared" si="3"/>
        <v>11176504.659999998</v>
      </c>
      <c r="H44" s="55">
        <f t="shared" si="3"/>
        <v>1281188342.6599998</v>
      </c>
      <c r="I44" s="55">
        <f t="shared" si="3"/>
        <v>1281158342.6599998</v>
      </c>
      <c r="J44" s="55">
        <f t="shared" si="3"/>
        <v>1279322712.76</v>
      </c>
      <c r="K44" s="55">
        <f t="shared" si="3"/>
        <v>9310874.7600000352</v>
      </c>
      <c r="L44" s="42"/>
    </row>
    <row r="45" spans="3:12">
      <c r="C45" s="59" t="s">
        <v>247</v>
      </c>
      <c r="D45" s="58"/>
      <c r="E45" s="57"/>
      <c r="F45" s="55"/>
      <c r="G45" s="55"/>
      <c r="H45" s="55"/>
      <c r="I45" s="60"/>
      <c r="J45" s="60"/>
      <c r="K45" s="55"/>
      <c r="L45" s="42"/>
    </row>
    <row r="46" spans="3:12">
      <c r="C46" s="75" t="s">
        <v>246</v>
      </c>
      <c r="D46" s="74"/>
      <c r="E46" s="73"/>
      <c r="F46" s="55"/>
      <c r="G46" s="61"/>
      <c r="H46" s="60"/>
      <c r="I46" s="60"/>
      <c r="J46" s="60"/>
      <c r="K46" s="55"/>
      <c r="L46" s="42"/>
    </row>
    <row r="47" spans="3:12">
      <c r="C47" s="54"/>
      <c r="D47" s="53"/>
      <c r="E47" s="52"/>
      <c r="F47" s="55"/>
      <c r="G47" s="61"/>
      <c r="H47" s="60"/>
      <c r="I47" s="60"/>
      <c r="J47" s="60"/>
      <c r="K47" s="55"/>
      <c r="L47" s="42"/>
    </row>
    <row r="48" spans="3:12">
      <c r="C48" s="59" t="s">
        <v>245</v>
      </c>
      <c r="D48" s="58"/>
      <c r="E48" s="57"/>
      <c r="F48" s="55"/>
      <c r="G48" s="61"/>
      <c r="H48" s="60"/>
      <c r="I48" s="60"/>
      <c r="J48" s="60"/>
      <c r="K48" s="55"/>
      <c r="L48" s="42"/>
    </row>
    <row r="49" spans="3:12">
      <c r="C49" s="64" t="s">
        <v>244</v>
      </c>
      <c r="D49" s="63"/>
      <c r="E49" s="62"/>
      <c r="F49" s="55">
        <f t="shared" ref="F49:K49" si="4">+F50+F51+F52+F53+F54+F55+F56+F57</f>
        <v>140318372</v>
      </c>
      <c r="G49" s="55">
        <f t="shared" si="4"/>
        <v>1230955</v>
      </c>
      <c r="H49" s="55">
        <f t="shared" si="4"/>
        <v>141549327</v>
      </c>
      <c r="I49" s="55">
        <f t="shared" si="4"/>
        <v>141549327</v>
      </c>
      <c r="J49" s="55">
        <f t="shared" si="4"/>
        <v>141549327</v>
      </c>
      <c r="K49" s="55">
        <f t="shared" si="4"/>
        <v>1230955</v>
      </c>
      <c r="L49" s="42"/>
    </row>
    <row r="50" spans="3:12">
      <c r="C50" s="66"/>
      <c r="D50" s="198" t="s">
        <v>243</v>
      </c>
      <c r="E50" s="199"/>
      <c r="F50" s="55">
        <v>0</v>
      </c>
      <c r="G50" s="61">
        <v>0</v>
      </c>
      <c r="H50" s="60">
        <f t="shared" ref="H50:H57" si="5">+F50+G50</f>
        <v>0</v>
      </c>
      <c r="I50" s="60">
        <v>0</v>
      </c>
      <c r="J50" s="60">
        <v>0</v>
      </c>
      <c r="K50" s="55">
        <f t="shared" ref="K50:K67" si="6">+J50-F50</f>
        <v>0</v>
      </c>
      <c r="L50" s="42"/>
    </row>
    <row r="51" spans="3:12">
      <c r="C51" s="66"/>
      <c r="D51" s="198" t="s">
        <v>242</v>
      </c>
      <c r="E51" s="199"/>
      <c r="F51" s="55">
        <v>0</v>
      </c>
      <c r="G51" s="61">
        <v>0</v>
      </c>
      <c r="H51" s="60">
        <f t="shared" si="5"/>
        <v>0</v>
      </c>
      <c r="I51" s="60">
        <v>0</v>
      </c>
      <c r="J51" s="60">
        <v>0</v>
      </c>
      <c r="K51" s="55">
        <f t="shared" si="6"/>
        <v>0</v>
      </c>
      <c r="L51" s="42"/>
    </row>
    <row r="52" spans="3:12">
      <c r="C52" s="65"/>
      <c r="D52" s="198" t="s">
        <v>241</v>
      </c>
      <c r="E52" s="199"/>
      <c r="F52" s="55">
        <v>12048511</v>
      </c>
      <c r="G52" s="61">
        <v>939479</v>
      </c>
      <c r="H52" s="60">
        <f t="shared" si="5"/>
        <v>12987990</v>
      </c>
      <c r="I52" s="60">
        <v>12987990</v>
      </c>
      <c r="J52" s="60">
        <v>12987990</v>
      </c>
      <c r="K52" s="55">
        <f t="shared" si="6"/>
        <v>939479</v>
      </c>
      <c r="L52" s="42"/>
    </row>
    <row r="53" spans="3:12">
      <c r="C53" s="66"/>
      <c r="D53" s="198" t="s">
        <v>240</v>
      </c>
      <c r="E53" s="199"/>
      <c r="F53" s="55">
        <v>128269861</v>
      </c>
      <c r="G53" s="61">
        <v>291476</v>
      </c>
      <c r="H53" s="60">
        <f t="shared" si="5"/>
        <v>128561337</v>
      </c>
      <c r="I53" s="60">
        <v>128561337</v>
      </c>
      <c r="J53" s="72">
        <v>128561337</v>
      </c>
      <c r="K53" s="55">
        <f t="shared" si="6"/>
        <v>291476</v>
      </c>
      <c r="L53" s="42"/>
    </row>
    <row r="54" spans="3:12">
      <c r="C54" s="65"/>
      <c r="D54" s="200" t="s">
        <v>239</v>
      </c>
      <c r="E54" s="201"/>
      <c r="F54" s="55">
        <v>0</v>
      </c>
      <c r="G54" s="61">
        <v>0</v>
      </c>
      <c r="H54" s="60">
        <f t="shared" si="5"/>
        <v>0</v>
      </c>
      <c r="I54" s="60">
        <v>0</v>
      </c>
      <c r="J54" s="60">
        <v>0</v>
      </c>
      <c r="K54" s="55">
        <f t="shared" si="6"/>
        <v>0</v>
      </c>
      <c r="L54" s="42"/>
    </row>
    <row r="55" spans="3:12">
      <c r="C55" s="66"/>
      <c r="D55" s="198" t="s">
        <v>238</v>
      </c>
      <c r="E55" s="199"/>
      <c r="F55" s="55">
        <v>0</v>
      </c>
      <c r="G55" s="61">
        <v>0</v>
      </c>
      <c r="H55" s="60">
        <f t="shared" si="5"/>
        <v>0</v>
      </c>
      <c r="I55" s="60">
        <v>0</v>
      </c>
      <c r="J55" s="60">
        <v>0</v>
      </c>
      <c r="K55" s="55">
        <f t="shared" si="6"/>
        <v>0</v>
      </c>
      <c r="L55" s="42"/>
    </row>
    <row r="56" spans="3:12">
      <c r="C56" s="66"/>
      <c r="D56" s="198" t="s">
        <v>237</v>
      </c>
      <c r="E56" s="199"/>
      <c r="F56" s="55">
        <v>0</v>
      </c>
      <c r="G56" s="61">
        <v>0</v>
      </c>
      <c r="H56" s="60">
        <f t="shared" si="5"/>
        <v>0</v>
      </c>
      <c r="I56" s="60">
        <v>0</v>
      </c>
      <c r="J56" s="60">
        <v>0</v>
      </c>
      <c r="K56" s="55">
        <f t="shared" si="6"/>
        <v>0</v>
      </c>
      <c r="L56" s="42"/>
    </row>
    <row r="57" spans="3:12">
      <c r="C57" s="66"/>
      <c r="D57" s="198" t="s">
        <v>236</v>
      </c>
      <c r="E57" s="199"/>
      <c r="F57" s="55">
        <v>0</v>
      </c>
      <c r="G57" s="61">
        <v>0</v>
      </c>
      <c r="H57" s="60">
        <f t="shared" si="5"/>
        <v>0</v>
      </c>
      <c r="I57" s="60">
        <v>0</v>
      </c>
      <c r="J57" s="60">
        <v>0</v>
      </c>
      <c r="K57" s="55">
        <f t="shared" si="6"/>
        <v>0</v>
      </c>
      <c r="L57" s="42"/>
    </row>
    <row r="58" spans="3:12">
      <c r="C58" s="64" t="s">
        <v>235</v>
      </c>
      <c r="D58" s="63"/>
      <c r="E58" s="62"/>
      <c r="F58" s="55">
        <f>SUM(F59:F62)</f>
        <v>0</v>
      </c>
      <c r="G58" s="55">
        <f>+G59+G60+G61+G62</f>
        <v>128208012.81</v>
      </c>
      <c r="H58" s="55">
        <f>SUM(H59:H62)</f>
        <v>128208013.81</v>
      </c>
      <c r="I58" s="55">
        <f>SUM(I59:I62)</f>
        <v>128208012.81</v>
      </c>
      <c r="J58" s="55">
        <f>SUM(J59:J62)</f>
        <v>128208012.81</v>
      </c>
      <c r="K58" s="55">
        <f t="shared" si="6"/>
        <v>128208012.81</v>
      </c>
      <c r="L58" s="42"/>
    </row>
    <row r="59" spans="3:12">
      <c r="C59" s="65"/>
      <c r="D59" s="71" t="s">
        <v>234</v>
      </c>
      <c r="E59" s="70"/>
      <c r="F59" s="55">
        <v>0</v>
      </c>
      <c r="G59" s="61">
        <v>0</v>
      </c>
      <c r="H59" s="60">
        <f>+F59+G59</f>
        <v>0</v>
      </c>
      <c r="I59" s="60">
        <v>0</v>
      </c>
      <c r="J59" s="60">
        <v>0</v>
      </c>
      <c r="K59" s="55">
        <f t="shared" si="6"/>
        <v>0</v>
      </c>
      <c r="L59" s="42"/>
    </row>
    <row r="60" spans="3:12">
      <c r="C60" s="65"/>
      <c r="D60" s="71" t="s">
        <v>233</v>
      </c>
      <c r="E60" s="70"/>
      <c r="F60" s="55">
        <v>0</v>
      </c>
      <c r="G60" s="61">
        <v>0</v>
      </c>
      <c r="H60" s="60">
        <f>+F60+G60</f>
        <v>0</v>
      </c>
      <c r="I60" s="60">
        <v>0</v>
      </c>
      <c r="J60" s="60">
        <v>0</v>
      </c>
      <c r="K60" s="55">
        <f t="shared" si="6"/>
        <v>0</v>
      </c>
      <c r="L60" s="42"/>
    </row>
    <row r="61" spans="3:12">
      <c r="C61" s="65"/>
      <c r="D61" s="71" t="s">
        <v>232</v>
      </c>
      <c r="E61" s="70"/>
      <c r="F61" s="55">
        <v>0</v>
      </c>
      <c r="G61" s="61">
        <v>0</v>
      </c>
      <c r="H61" s="60">
        <f>+F61+G61</f>
        <v>0</v>
      </c>
      <c r="I61" s="60">
        <v>0</v>
      </c>
      <c r="J61" s="60">
        <v>0</v>
      </c>
      <c r="K61" s="55">
        <f t="shared" si="6"/>
        <v>0</v>
      </c>
      <c r="L61" s="42"/>
    </row>
    <row r="62" spans="3:12">
      <c r="C62" s="65"/>
      <c r="D62" s="71" t="s">
        <v>231</v>
      </c>
      <c r="E62" s="70"/>
      <c r="F62" s="61">
        <v>0</v>
      </c>
      <c r="G62" s="69">
        <v>128208012.81</v>
      </c>
      <c r="H62" s="67">
        <v>128208013.81</v>
      </c>
      <c r="I62" s="68">
        <v>128208012.81</v>
      </c>
      <c r="J62" s="68">
        <v>128208012.81</v>
      </c>
      <c r="K62" s="67">
        <f t="shared" si="6"/>
        <v>128208012.81</v>
      </c>
      <c r="L62" s="42"/>
    </row>
    <row r="63" spans="3:12">
      <c r="C63" s="64" t="s">
        <v>230</v>
      </c>
      <c r="D63" s="63"/>
      <c r="E63" s="62"/>
      <c r="F63" s="55">
        <v>0</v>
      </c>
      <c r="G63" s="60">
        <v>0</v>
      </c>
      <c r="H63" s="60">
        <f>+F63+G63</f>
        <v>0</v>
      </c>
      <c r="I63" s="60">
        <v>0</v>
      </c>
      <c r="J63" s="60">
        <v>0</v>
      </c>
      <c r="K63" s="55">
        <f t="shared" si="6"/>
        <v>0</v>
      </c>
      <c r="L63" s="42"/>
    </row>
    <row r="64" spans="3:12">
      <c r="C64" s="66"/>
      <c r="D64" s="198" t="s">
        <v>229</v>
      </c>
      <c r="E64" s="199"/>
      <c r="F64" s="55">
        <v>0</v>
      </c>
      <c r="G64" s="61">
        <v>0</v>
      </c>
      <c r="H64" s="60">
        <f>+F64+G64</f>
        <v>0</v>
      </c>
      <c r="I64" s="60">
        <v>0</v>
      </c>
      <c r="J64" s="60">
        <v>0</v>
      </c>
      <c r="K64" s="55">
        <f t="shared" si="6"/>
        <v>0</v>
      </c>
      <c r="L64" s="42"/>
    </row>
    <row r="65" spans="3:12">
      <c r="C65" s="65"/>
      <c r="D65" s="200" t="s">
        <v>228</v>
      </c>
      <c r="E65" s="201"/>
      <c r="F65" s="55">
        <v>0</v>
      </c>
      <c r="G65" s="61">
        <v>0</v>
      </c>
      <c r="H65" s="60">
        <f>+F65+G65</f>
        <v>0</v>
      </c>
      <c r="I65" s="60">
        <v>0</v>
      </c>
      <c r="J65" s="60">
        <v>0</v>
      </c>
      <c r="K65" s="55">
        <f t="shared" si="6"/>
        <v>0</v>
      </c>
      <c r="L65" s="42"/>
    </row>
    <row r="66" spans="3:12">
      <c r="C66" s="220" t="s">
        <v>227</v>
      </c>
      <c r="D66" s="198"/>
      <c r="E66" s="199"/>
      <c r="F66" s="55">
        <v>0</v>
      </c>
      <c r="G66" s="61">
        <v>0</v>
      </c>
      <c r="H66" s="60">
        <f>+F66+G66</f>
        <v>0</v>
      </c>
      <c r="I66" s="60">
        <v>0</v>
      </c>
      <c r="J66" s="60">
        <v>0</v>
      </c>
      <c r="K66" s="55">
        <f t="shared" si="6"/>
        <v>0</v>
      </c>
      <c r="L66" s="42"/>
    </row>
    <row r="67" spans="3:12">
      <c r="C67" s="64" t="s">
        <v>226</v>
      </c>
      <c r="D67" s="63"/>
      <c r="E67" s="62"/>
      <c r="F67" s="55">
        <v>0</v>
      </c>
      <c r="G67" s="61">
        <v>0</v>
      </c>
      <c r="H67" s="60">
        <f>+F67+G67</f>
        <v>0</v>
      </c>
      <c r="I67" s="60">
        <v>0</v>
      </c>
      <c r="J67" s="60">
        <v>0</v>
      </c>
      <c r="K67" s="55">
        <f t="shared" si="6"/>
        <v>0</v>
      </c>
      <c r="L67" s="42"/>
    </row>
    <row r="68" spans="3:12">
      <c r="C68" s="54"/>
      <c r="D68" s="53"/>
      <c r="E68" s="52"/>
      <c r="F68" s="55"/>
      <c r="G68" s="61"/>
      <c r="H68" s="60"/>
      <c r="I68" s="60"/>
      <c r="J68" s="60"/>
      <c r="K68" s="55"/>
      <c r="L68" s="42"/>
    </row>
    <row r="69" spans="3:12">
      <c r="C69" s="224" t="s">
        <v>225</v>
      </c>
      <c r="D69" s="225"/>
      <c r="E69" s="226"/>
      <c r="F69" s="55">
        <f t="shared" ref="F69:K69" si="7">+F49+F58+F63+F66+F67</f>
        <v>140318372</v>
      </c>
      <c r="G69" s="55">
        <f t="shared" si="7"/>
        <v>129438967.81</v>
      </c>
      <c r="H69" s="55">
        <f t="shared" si="7"/>
        <v>269757340.81</v>
      </c>
      <c r="I69" s="55">
        <f t="shared" si="7"/>
        <v>269757339.81</v>
      </c>
      <c r="J69" s="55">
        <f t="shared" si="7"/>
        <v>269757339.81</v>
      </c>
      <c r="K69" s="55">
        <f t="shared" si="7"/>
        <v>129438967.81</v>
      </c>
      <c r="L69" s="42"/>
    </row>
    <row r="70" spans="3:12">
      <c r="C70" s="54"/>
      <c r="D70" s="53"/>
      <c r="E70" s="52"/>
      <c r="F70" s="55"/>
      <c r="G70" s="61"/>
      <c r="H70" s="60"/>
      <c r="I70" s="60"/>
      <c r="J70" s="60"/>
      <c r="K70" s="55"/>
      <c r="L70" s="42"/>
    </row>
    <row r="71" spans="3:12">
      <c r="C71" s="59" t="s">
        <v>224</v>
      </c>
      <c r="D71" s="58"/>
      <c r="E71" s="57"/>
      <c r="F71" s="55">
        <f>F72</f>
        <v>0</v>
      </c>
      <c r="G71" s="55">
        <f>G72</f>
        <v>0</v>
      </c>
      <c r="H71" s="60">
        <f>+F71+G71</f>
        <v>0</v>
      </c>
      <c r="I71" s="55">
        <f>I72</f>
        <v>0</v>
      </c>
      <c r="J71" s="55">
        <f>J72</f>
        <v>0</v>
      </c>
      <c r="K71" s="55">
        <f>+J71-F71</f>
        <v>0</v>
      </c>
      <c r="L71" s="42"/>
    </row>
    <row r="72" spans="3:12">
      <c r="C72" s="64"/>
      <c r="D72" s="63" t="s">
        <v>223</v>
      </c>
      <c r="E72" s="62"/>
      <c r="F72" s="55">
        <v>0</v>
      </c>
      <c r="G72" s="61">
        <v>0</v>
      </c>
      <c r="H72" s="60">
        <f>+F72+G72</f>
        <v>0</v>
      </c>
      <c r="I72" s="60">
        <v>0</v>
      </c>
      <c r="J72" s="60">
        <v>0</v>
      </c>
      <c r="K72" s="55">
        <f>+J72-F72</f>
        <v>0</v>
      </c>
      <c r="L72" s="42"/>
    </row>
    <row r="73" spans="3:12">
      <c r="C73" s="54"/>
      <c r="D73" s="53"/>
      <c r="E73" s="52"/>
      <c r="F73" s="55"/>
      <c r="G73" s="61"/>
      <c r="H73" s="60"/>
      <c r="I73" s="60"/>
      <c r="J73" s="60"/>
      <c r="K73" s="55"/>
      <c r="L73" s="42"/>
    </row>
    <row r="74" spans="3:12">
      <c r="C74" s="59" t="s">
        <v>222</v>
      </c>
      <c r="D74" s="58"/>
      <c r="E74" s="57"/>
      <c r="F74" s="56">
        <f>+F71+F69+F44</f>
        <v>1410330210</v>
      </c>
      <c r="G74" s="55">
        <f>+G44+G69+G71</f>
        <v>140615472.47</v>
      </c>
      <c r="H74" s="56">
        <f>+H44+H69+H71</f>
        <v>1550945683.4699998</v>
      </c>
      <c r="I74" s="55">
        <f>+I44+I69+I71</f>
        <v>1550915682.4699998</v>
      </c>
      <c r="J74" s="55">
        <f>+J44+J69+J71</f>
        <v>1549080052.5699999</v>
      </c>
      <c r="K74" s="55">
        <f>+K44+K69+K71</f>
        <v>138749842.57000005</v>
      </c>
      <c r="L74" s="42"/>
    </row>
    <row r="75" spans="3:12">
      <c r="C75" s="54"/>
      <c r="D75" s="53"/>
      <c r="E75" s="52"/>
      <c r="F75" s="49"/>
      <c r="G75" s="51"/>
      <c r="H75" s="50"/>
      <c r="I75" s="50"/>
      <c r="J75" s="50"/>
      <c r="K75" s="49"/>
      <c r="L75" s="42"/>
    </row>
    <row r="76" spans="3:12">
      <c r="C76" s="217" t="s">
        <v>221</v>
      </c>
      <c r="D76" s="218"/>
      <c r="E76" s="219"/>
      <c r="F76" s="49"/>
      <c r="G76" s="51"/>
      <c r="H76" s="50"/>
      <c r="I76" s="50"/>
      <c r="J76" s="50"/>
      <c r="K76" s="49"/>
      <c r="L76" s="42"/>
    </row>
    <row r="77" spans="3:12">
      <c r="C77" s="221" t="s">
        <v>220</v>
      </c>
      <c r="D77" s="222"/>
      <c r="E77" s="223"/>
      <c r="F77" s="49">
        <v>0</v>
      </c>
      <c r="G77" s="51">
        <v>0</v>
      </c>
      <c r="H77" s="50">
        <f>+F77+G77</f>
        <v>0</v>
      </c>
      <c r="I77" s="50">
        <v>0</v>
      </c>
      <c r="J77" s="50">
        <v>0</v>
      </c>
      <c r="K77" s="49">
        <f>+J77-F77</f>
        <v>0</v>
      </c>
      <c r="L77" s="42"/>
    </row>
    <row r="78" spans="3:12">
      <c r="C78" s="221" t="s">
        <v>219</v>
      </c>
      <c r="D78" s="222"/>
      <c r="E78" s="223"/>
      <c r="F78" s="49">
        <v>0</v>
      </c>
      <c r="G78" s="50">
        <v>0</v>
      </c>
      <c r="H78" s="50">
        <f>+F78+G78</f>
        <v>0</v>
      </c>
      <c r="I78" s="50">
        <v>0</v>
      </c>
      <c r="J78" s="50">
        <v>0</v>
      </c>
      <c r="K78" s="49">
        <f>+J78-F78</f>
        <v>0</v>
      </c>
      <c r="L78" s="42"/>
    </row>
    <row r="79" spans="3:12">
      <c r="C79" s="217" t="s">
        <v>218</v>
      </c>
      <c r="D79" s="218"/>
      <c r="E79" s="219"/>
      <c r="F79" s="49">
        <v>0</v>
      </c>
      <c r="G79" s="50">
        <v>0</v>
      </c>
      <c r="H79" s="50">
        <f>+F79+G79</f>
        <v>0</v>
      </c>
      <c r="I79" s="50">
        <v>0</v>
      </c>
      <c r="J79" s="50">
        <v>0</v>
      </c>
      <c r="K79" s="49">
        <f>+J79-F79</f>
        <v>0</v>
      </c>
      <c r="L79" s="42"/>
    </row>
    <row r="80" spans="3:12">
      <c r="C80" s="48"/>
      <c r="D80" s="47"/>
      <c r="E80" s="46"/>
      <c r="F80" s="43"/>
      <c r="G80" s="45"/>
      <c r="H80" s="44"/>
      <c r="I80" s="44"/>
      <c r="J80" s="44"/>
      <c r="K80" s="43"/>
      <c r="L80" s="42"/>
    </row>
    <row r="81" spans="3:11" ht="15.75" customHeight="1">
      <c r="F81" s="40">
        <v>1410330210</v>
      </c>
      <c r="G81" s="40">
        <v>140615473.47</v>
      </c>
      <c r="H81" s="40">
        <v>1550945683.4699998</v>
      </c>
      <c r="I81" s="40">
        <v>1550945683.4699998</v>
      </c>
      <c r="J81" s="41">
        <v>1549020053.5699999</v>
      </c>
      <c r="K81" s="40">
        <f>J81-F81</f>
        <v>138689843.56999993</v>
      </c>
    </row>
    <row r="82" spans="3:11">
      <c r="C82" s="185" t="s">
        <v>127</v>
      </c>
      <c r="D82" s="185"/>
      <c r="E82" s="185"/>
      <c r="F82" s="185"/>
      <c r="G82" s="185"/>
      <c r="H82" s="185"/>
      <c r="I82" s="185"/>
    </row>
  </sheetData>
  <mergeCells count="32">
    <mergeCell ref="C77:E77"/>
    <mergeCell ref="C78:E78"/>
    <mergeCell ref="C79:E79"/>
    <mergeCell ref="D57:E57"/>
    <mergeCell ref="D64:E64"/>
    <mergeCell ref="D65:E65"/>
    <mergeCell ref="C66:E66"/>
    <mergeCell ref="C69:E69"/>
    <mergeCell ref="C82:I82"/>
    <mergeCell ref="C1:K1"/>
    <mergeCell ref="C2:K2"/>
    <mergeCell ref="C3:K3"/>
    <mergeCell ref="C4:K4"/>
    <mergeCell ref="C5:E7"/>
    <mergeCell ref="F5:J5"/>
    <mergeCell ref="K5:K7"/>
    <mergeCell ref="F6:F7"/>
    <mergeCell ref="G6:G7"/>
    <mergeCell ref="C76:E76"/>
    <mergeCell ref="C31:E31"/>
    <mergeCell ref="D50:E50"/>
    <mergeCell ref="D51:E51"/>
    <mergeCell ref="D52:E52"/>
    <mergeCell ref="D53:E53"/>
    <mergeCell ref="H6:H7"/>
    <mergeCell ref="D56:E56"/>
    <mergeCell ref="I6:I7"/>
    <mergeCell ref="J6:J7"/>
    <mergeCell ref="D29:E29"/>
    <mergeCell ref="D30:E30"/>
    <mergeCell ref="D54:E54"/>
    <mergeCell ref="D55:E55"/>
  </mergeCells>
  <pageMargins left="0.7" right="0.7" top="0.75" bottom="0.75" header="0.3" footer="0.3"/>
  <pageSetup scale="5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1"/>
  <sheetViews>
    <sheetView showGridLines="0" topLeftCell="A40" zoomScaleNormal="100" workbookViewId="0">
      <selection activeCell="J24" sqref="J24"/>
    </sheetView>
  </sheetViews>
  <sheetFormatPr baseColWidth="10" defaultColWidth="7.5703125" defaultRowHeight="12.75"/>
  <cols>
    <col min="1" max="1" width="50.28515625" style="127" customWidth="1"/>
    <col min="2" max="2" width="13.85546875" style="127" bestFit="1" customWidth="1"/>
    <col min="3" max="3" width="13.28515625" style="127" customWidth="1"/>
    <col min="4" max="4" width="14.5703125" style="127" bestFit="1" customWidth="1"/>
    <col min="5" max="5" width="13.85546875" style="127" bestFit="1" customWidth="1"/>
    <col min="6" max="6" width="14.140625" style="127" bestFit="1" customWidth="1"/>
    <col min="7" max="7" width="13.42578125" style="127" bestFit="1" customWidth="1"/>
    <col min="8" max="16384" width="7.5703125" style="127"/>
  </cols>
  <sheetData>
    <row r="1" spans="1:7" ht="74.45" customHeight="1">
      <c r="A1" s="227" t="s">
        <v>465</v>
      </c>
      <c r="B1" s="228"/>
      <c r="C1" s="228"/>
      <c r="D1" s="228"/>
      <c r="E1" s="228"/>
      <c r="F1" s="228"/>
      <c r="G1" s="228"/>
    </row>
    <row r="2" spans="1:7" ht="18" customHeight="1">
      <c r="A2" s="229" t="s">
        <v>5</v>
      </c>
      <c r="B2" s="231" t="s">
        <v>464</v>
      </c>
      <c r="C2" s="232"/>
      <c r="D2" s="232"/>
      <c r="E2" s="232"/>
      <c r="F2" s="233"/>
      <c r="G2" s="233" t="s">
        <v>463</v>
      </c>
    </row>
    <row r="3" spans="1:7" ht="24.75" customHeight="1">
      <c r="A3" s="230"/>
      <c r="B3" s="135" t="s">
        <v>377</v>
      </c>
      <c r="C3" s="135" t="s">
        <v>286</v>
      </c>
      <c r="D3" s="135" t="s">
        <v>285</v>
      </c>
      <c r="E3" s="135" t="s">
        <v>284</v>
      </c>
      <c r="F3" s="135" t="s">
        <v>376</v>
      </c>
      <c r="G3" s="234"/>
    </row>
    <row r="4" spans="1:7">
      <c r="A4" s="134" t="s">
        <v>462</v>
      </c>
      <c r="B4" s="144">
        <v>1270011838</v>
      </c>
      <c r="C4" s="144">
        <v>277392805.93000001</v>
      </c>
      <c r="D4" s="144">
        <v>1547404643.9300001</v>
      </c>
      <c r="E4" s="144">
        <v>1296831748.4100001</v>
      </c>
      <c r="F4" s="144">
        <v>1259998689.6099999</v>
      </c>
      <c r="G4" s="144">
        <v>250572895.52000001</v>
      </c>
    </row>
    <row r="5" spans="1:7">
      <c r="A5" s="131" t="s">
        <v>460</v>
      </c>
      <c r="B5" s="138">
        <v>529989975.24000001</v>
      </c>
      <c r="C5" s="138">
        <v>-26418187.699999999</v>
      </c>
      <c r="D5" s="138">
        <v>503571787.54000002</v>
      </c>
      <c r="E5" s="138">
        <v>503571787.54000002</v>
      </c>
      <c r="F5" s="138">
        <v>502165562.19</v>
      </c>
      <c r="G5" s="138">
        <v>0</v>
      </c>
    </row>
    <row r="6" spans="1:7">
      <c r="A6" s="132" t="s">
        <v>459</v>
      </c>
      <c r="B6" s="138">
        <v>336894204.24000001</v>
      </c>
      <c r="C6" s="138">
        <v>-18444964.75</v>
      </c>
      <c r="D6" s="138">
        <v>318449239.49000001</v>
      </c>
      <c r="E6" s="138">
        <v>318449239.49000001</v>
      </c>
      <c r="F6" s="138">
        <v>318449239.49000001</v>
      </c>
      <c r="G6" s="138">
        <v>0</v>
      </c>
    </row>
    <row r="7" spans="1:7">
      <c r="A7" s="132" t="s">
        <v>458</v>
      </c>
      <c r="B7" s="138">
        <v>0</v>
      </c>
      <c r="C7" s="138">
        <v>0</v>
      </c>
      <c r="D7" s="138">
        <v>0</v>
      </c>
      <c r="E7" s="138">
        <v>0</v>
      </c>
      <c r="F7" s="138">
        <v>0</v>
      </c>
      <c r="G7" s="138">
        <v>0</v>
      </c>
    </row>
    <row r="8" spans="1:7">
      <c r="A8" s="132" t="s">
        <v>457</v>
      </c>
      <c r="B8" s="138">
        <v>93390947.689999998</v>
      </c>
      <c r="C8" s="138">
        <v>-3458004.94</v>
      </c>
      <c r="D8" s="138">
        <v>89932942.75</v>
      </c>
      <c r="E8" s="138">
        <v>89932942.75</v>
      </c>
      <c r="F8" s="138">
        <v>89932942.75</v>
      </c>
      <c r="G8" s="138">
        <v>0</v>
      </c>
    </row>
    <row r="9" spans="1:7">
      <c r="A9" s="132" t="s">
        <v>456</v>
      </c>
      <c r="B9" s="138">
        <v>45900000</v>
      </c>
      <c r="C9" s="138">
        <v>-3791515.06</v>
      </c>
      <c r="D9" s="138">
        <v>42108484.939999998</v>
      </c>
      <c r="E9" s="138">
        <v>42108484.939999998</v>
      </c>
      <c r="F9" s="138">
        <v>40702259.590000004</v>
      </c>
      <c r="G9" s="138">
        <v>0</v>
      </c>
    </row>
    <row r="10" spans="1:7">
      <c r="A10" s="132" t="s">
        <v>455</v>
      </c>
      <c r="B10" s="138">
        <v>43679728.219999999</v>
      </c>
      <c r="C10" s="138">
        <v>2953181.65</v>
      </c>
      <c r="D10" s="138">
        <v>46632909.869999997</v>
      </c>
      <c r="E10" s="138">
        <v>46632909.869999997</v>
      </c>
      <c r="F10" s="138">
        <v>46632909.869999997</v>
      </c>
      <c r="G10" s="138">
        <v>0</v>
      </c>
    </row>
    <row r="11" spans="1:7">
      <c r="A11" s="132" t="s">
        <v>454</v>
      </c>
      <c r="B11" s="138">
        <v>3702202.39</v>
      </c>
      <c r="C11" s="138">
        <v>-3702202.39</v>
      </c>
      <c r="D11" s="138">
        <v>0</v>
      </c>
      <c r="E11" s="138">
        <v>0</v>
      </c>
      <c r="F11" s="138">
        <v>0</v>
      </c>
      <c r="G11" s="138">
        <v>0</v>
      </c>
    </row>
    <row r="12" spans="1:7">
      <c r="A12" s="132" t="s">
        <v>453</v>
      </c>
      <c r="B12" s="138">
        <v>6422892.7000000002</v>
      </c>
      <c r="C12" s="138">
        <v>25317.79</v>
      </c>
      <c r="D12" s="138">
        <v>6448210.4900000002</v>
      </c>
      <c r="E12" s="138">
        <v>6448210.4900000002</v>
      </c>
      <c r="F12" s="138">
        <v>6448210.4900000002</v>
      </c>
      <c r="G12" s="138">
        <v>0</v>
      </c>
    </row>
    <row r="13" spans="1:7" ht="24">
      <c r="A13" s="131" t="s">
        <v>452</v>
      </c>
      <c r="B13" s="139">
        <v>120761034.2</v>
      </c>
      <c r="C13" s="139">
        <v>-21369019.530000001</v>
      </c>
      <c r="D13" s="139">
        <v>99392014.670000002</v>
      </c>
      <c r="E13" s="139">
        <v>99172630.959999993</v>
      </c>
      <c r="F13" s="139">
        <v>95273322.170000002</v>
      </c>
      <c r="G13" s="139">
        <v>219383.71</v>
      </c>
    </row>
    <row r="14" spans="1:7" ht="24">
      <c r="A14" s="132" t="s">
        <v>451</v>
      </c>
      <c r="B14" s="138">
        <v>9313042.8800000008</v>
      </c>
      <c r="C14" s="138">
        <v>-1622208.2</v>
      </c>
      <c r="D14" s="138">
        <v>7690834.6799999997</v>
      </c>
      <c r="E14" s="138">
        <v>7690834.6799999997</v>
      </c>
      <c r="F14" s="138">
        <v>6935278.8899999997</v>
      </c>
      <c r="G14" s="138">
        <v>0</v>
      </c>
    </row>
    <row r="15" spans="1:7">
      <c r="A15" s="132" t="s">
        <v>450</v>
      </c>
      <c r="B15" s="138">
        <v>1042338.23</v>
      </c>
      <c r="C15" s="138">
        <v>-41947.65</v>
      </c>
      <c r="D15" s="138">
        <v>1000390.58</v>
      </c>
      <c r="E15" s="138">
        <v>1000390.58</v>
      </c>
      <c r="F15" s="138">
        <v>948437.58</v>
      </c>
      <c r="G15" s="138">
        <v>0</v>
      </c>
    </row>
    <row r="16" spans="1:7" ht="24">
      <c r="A16" s="132" t="s">
        <v>449</v>
      </c>
      <c r="B16" s="138">
        <v>637116.69999999995</v>
      </c>
      <c r="C16" s="138">
        <v>-268702.56</v>
      </c>
      <c r="D16" s="138">
        <v>368414.14</v>
      </c>
      <c r="E16" s="138">
        <v>368414.14</v>
      </c>
      <c r="F16" s="138">
        <v>368414.14</v>
      </c>
      <c r="G16" s="138">
        <v>0</v>
      </c>
    </row>
    <row r="17" spans="1:7">
      <c r="A17" s="132" t="s">
        <v>448</v>
      </c>
      <c r="B17" s="138">
        <v>42550592.140000001</v>
      </c>
      <c r="C17" s="138">
        <v>-23335935.010000002</v>
      </c>
      <c r="D17" s="138">
        <v>19214657.129999999</v>
      </c>
      <c r="E17" s="138">
        <v>19214657.129999999</v>
      </c>
      <c r="F17" s="138">
        <v>19214657.129999999</v>
      </c>
      <c r="G17" s="138">
        <v>0</v>
      </c>
    </row>
    <row r="18" spans="1:7">
      <c r="A18" s="132" t="s">
        <v>447</v>
      </c>
      <c r="B18" s="138">
        <v>5499785.3399999999</v>
      </c>
      <c r="C18" s="138">
        <v>-2499711.11</v>
      </c>
      <c r="D18" s="138">
        <v>3000074.23</v>
      </c>
      <c r="E18" s="138">
        <v>2780690.52</v>
      </c>
      <c r="F18" s="138">
        <v>2780690.52</v>
      </c>
      <c r="G18" s="138">
        <v>219383.71</v>
      </c>
    </row>
    <row r="19" spans="1:7">
      <c r="A19" s="132" t="s">
        <v>446</v>
      </c>
      <c r="B19" s="138">
        <v>48149702.420000002</v>
      </c>
      <c r="C19" s="138">
        <v>-11770569.439999999</v>
      </c>
      <c r="D19" s="138">
        <v>36379132.979999997</v>
      </c>
      <c r="E19" s="138">
        <v>36379132.979999997</v>
      </c>
      <c r="F19" s="138">
        <v>36379132.979999997</v>
      </c>
      <c r="G19" s="138">
        <v>0</v>
      </c>
    </row>
    <row r="20" spans="1:7" ht="24">
      <c r="A20" s="132" t="s">
        <v>445</v>
      </c>
      <c r="B20" s="138">
        <v>5048384.1500000004</v>
      </c>
      <c r="C20" s="138">
        <v>-1602237.05</v>
      </c>
      <c r="D20" s="138">
        <v>3446147.1</v>
      </c>
      <c r="E20" s="138">
        <v>3446147.1</v>
      </c>
      <c r="F20" s="138">
        <v>3446147.1</v>
      </c>
      <c r="G20" s="138">
        <v>0</v>
      </c>
    </row>
    <row r="21" spans="1:7">
      <c r="A21" s="132" t="s">
        <v>444</v>
      </c>
      <c r="B21" s="138">
        <v>0</v>
      </c>
      <c r="C21" s="138">
        <v>508372.44</v>
      </c>
      <c r="D21" s="138">
        <v>508372.44</v>
      </c>
      <c r="E21" s="138">
        <v>508372.44</v>
      </c>
      <c r="F21" s="138">
        <v>508372.44</v>
      </c>
      <c r="G21" s="138">
        <v>0</v>
      </c>
    </row>
    <row r="22" spans="1:7">
      <c r="A22" s="132" t="s">
        <v>443</v>
      </c>
      <c r="B22" s="138">
        <v>8520072.3399999999</v>
      </c>
      <c r="C22" s="138">
        <v>19263919.050000001</v>
      </c>
      <c r="D22" s="138">
        <v>27783991.390000001</v>
      </c>
      <c r="E22" s="138">
        <v>27783991.390000001</v>
      </c>
      <c r="F22" s="138">
        <v>24692191.390000001</v>
      </c>
      <c r="G22" s="138">
        <v>0</v>
      </c>
    </row>
    <row r="23" spans="1:7" ht="24">
      <c r="A23" s="131" t="s">
        <v>442</v>
      </c>
      <c r="B23" s="139">
        <v>348547780.86000001</v>
      </c>
      <c r="C23" s="139">
        <v>56584178.5</v>
      </c>
      <c r="D23" s="139">
        <v>405131959.36000001</v>
      </c>
      <c r="E23" s="139">
        <v>389349273.72000003</v>
      </c>
      <c r="F23" s="139">
        <v>362048372.04000002</v>
      </c>
      <c r="G23" s="139">
        <v>15782685.640000001</v>
      </c>
    </row>
    <row r="24" spans="1:7">
      <c r="A24" s="132" t="s">
        <v>441</v>
      </c>
      <c r="B24" s="138">
        <v>15276757.710000001</v>
      </c>
      <c r="C24" s="138">
        <v>5221429.4400000004</v>
      </c>
      <c r="D24" s="138">
        <v>20498187.149999999</v>
      </c>
      <c r="E24" s="138">
        <v>20498187.149999999</v>
      </c>
      <c r="F24" s="138">
        <v>19905434.93</v>
      </c>
      <c r="G24" s="138">
        <v>0</v>
      </c>
    </row>
    <row r="25" spans="1:7">
      <c r="A25" s="132" t="s">
        <v>440</v>
      </c>
      <c r="B25" s="138">
        <v>87343519.150000006</v>
      </c>
      <c r="C25" s="138">
        <v>-23533172.510000002</v>
      </c>
      <c r="D25" s="138">
        <v>63810346.640000001</v>
      </c>
      <c r="E25" s="138">
        <v>63810346.640000001</v>
      </c>
      <c r="F25" s="138">
        <v>63601546.640000001</v>
      </c>
      <c r="G25" s="138">
        <v>0</v>
      </c>
    </row>
    <row r="26" spans="1:7" ht="24">
      <c r="A26" s="132" t="s">
        <v>439</v>
      </c>
      <c r="B26" s="138">
        <v>121236009.86</v>
      </c>
      <c r="C26" s="138">
        <v>65771565.359999999</v>
      </c>
      <c r="D26" s="138">
        <v>187007575.22</v>
      </c>
      <c r="E26" s="138">
        <v>179025836.06</v>
      </c>
      <c r="F26" s="138">
        <v>168061845.06999999</v>
      </c>
      <c r="G26" s="138">
        <v>7981739.1600000001</v>
      </c>
    </row>
    <row r="27" spans="1:7">
      <c r="A27" s="132" t="s">
        <v>438</v>
      </c>
      <c r="B27" s="138">
        <v>22519876.079999998</v>
      </c>
      <c r="C27" s="138">
        <v>-1158725.18</v>
      </c>
      <c r="D27" s="138">
        <v>21361150.899999999</v>
      </c>
      <c r="E27" s="138">
        <v>21301505.420000002</v>
      </c>
      <c r="F27" s="138">
        <v>20577665.420000002</v>
      </c>
      <c r="G27" s="138">
        <v>59645.48</v>
      </c>
    </row>
    <row r="28" spans="1:7" ht="24">
      <c r="A28" s="132" t="s">
        <v>437</v>
      </c>
      <c r="B28" s="138">
        <v>50065865.960000001</v>
      </c>
      <c r="C28" s="138">
        <v>3728830.89</v>
      </c>
      <c r="D28" s="138">
        <v>53794696.850000001</v>
      </c>
      <c r="E28" s="138">
        <v>53053395.850000001</v>
      </c>
      <c r="F28" s="138">
        <v>52121286.810000002</v>
      </c>
      <c r="G28" s="138">
        <v>741301</v>
      </c>
    </row>
    <row r="29" spans="1:7">
      <c r="A29" s="132" t="s">
        <v>436</v>
      </c>
      <c r="B29" s="138">
        <v>12120000</v>
      </c>
      <c r="C29" s="138">
        <v>14828208.4</v>
      </c>
      <c r="D29" s="138">
        <v>26948208.399999999</v>
      </c>
      <c r="E29" s="138">
        <v>19948208.399999999</v>
      </c>
      <c r="F29" s="138">
        <v>17721468.530000001</v>
      </c>
      <c r="G29" s="138">
        <v>7000000</v>
      </c>
    </row>
    <row r="30" spans="1:7">
      <c r="A30" s="132" t="s">
        <v>435</v>
      </c>
      <c r="B30" s="138">
        <v>1364636.2</v>
      </c>
      <c r="C30" s="138">
        <v>-1203971.9099999999</v>
      </c>
      <c r="D30" s="138">
        <v>160664.29</v>
      </c>
      <c r="E30" s="138">
        <v>160664.29</v>
      </c>
      <c r="F30" s="138">
        <v>160664.29</v>
      </c>
      <c r="G30" s="138">
        <v>0</v>
      </c>
    </row>
    <row r="31" spans="1:7">
      <c r="A31" s="132" t="s">
        <v>434</v>
      </c>
      <c r="B31" s="138">
        <v>19367705.359999999</v>
      </c>
      <c r="C31" s="138">
        <v>-15203777.560000001</v>
      </c>
      <c r="D31" s="138">
        <v>4163927.8</v>
      </c>
      <c r="E31" s="138">
        <v>4163927.8</v>
      </c>
      <c r="F31" s="138">
        <v>4163927.8</v>
      </c>
      <c r="G31" s="138">
        <v>0</v>
      </c>
    </row>
    <row r="32" spans="1:7">
      <c r="A32" s="132" t="s">
        <v>433</v>
      </c>
      <c r="B32" s="138">
        <v>19253410.539999999</v>
      </c>
      <c r="C32" s="138">
        <v>8133791.5700000003</v>
      </c>
      <c r="D32" s="138">
        <v>27387202.109999999</v>
      </c>
      <c r="E32" s="138">
        <v>27387202.109999999</v>
      </c>
      <c r="F32" s="138">
        <v>15734532.550000001</v>
      </c>
      <c r="G32" s="138">
        <v>0</v>
      </c>
    </row>
    <row r="33" spans="1:7" ht="24">
      <c r="A33" s="131" t="s">
        <v>432</v>
      </c>
      <c r="B33" s="139">
        <v>120710415.83</v>
      </c>
      <c r="C33" s="139">
        <v>29640803.219999999</v>
      </c>
      <c r="D33" s="139">
        <v>150351219.05000001</v>
      </c>
      <c r="E33" s="139">
        <v>138851219.05000001</v>
      </c>
      <c r="F33" s="139">
        <v>138702719.05000001</v>
      </c>
      <c r="G33" s="139">
        <v>11500000</v>
      </c>
    </row>
    <row r="34" spans="1:7" ht="24">
      <c r="A34" s="132" t="s">
        <v>431</v>
      </c>
      <c r="B34" s="138">
        <v>43517978.109999999</v>
      </c>
      <c r="C34" s="138">
        <v>1500000</v>
      </c>
      <c r="D34" s="138">
        <v>45017978.109999999</v>
      </c>
      <c r="E34" s="138">
        <v>45017978.109999999</v>
      </c>
      <c r="F34" s="138">
        <v>45017978.109999999</v>
      </c>
      <c r="G34" s="138">
        <v>0</v>
      </c>
    </row>
    <row r="35" spans="1:7">
      <c r="A35" s="132" t="s">
        <v>430</v>
      </c>
      <c r="B35" s="138">
        <v>0</v>
      </c>
      <c r="C35" s="138">
        <v>0</v>
      </c>
      <c r="D35" s="138">
        <v>0</v>
      </c>
      <c r="E35" s="138">
        <v>0</v>
      </c>
      <c r="F35" s="138">
        <v>0</v>
      </c>
      <c r="G35" s="138">
        <v>0</v>
      </c>
    </row>
    <row r="36" spans="1:7">
      <c r="A36" s="132" t="s">
        <v>429</v>
      </c>
      <c r="B36" s="138">
        <v>5051196.38</v>
      </c>
      <c r="C36" s="138">
        <v>16364236.380000001</v>
      </c>
      <c r="D36" s="138">
        <v>21415432.760000002</v>
      </c>
      <c r="E36" s="138">
        <v>19915432.760000002</v>
      </c>
      <c r="F36" s="138">
        <v>19766932.760000002</v>
      </c>
      <c r="G36" s="138">
        <v>1500000</v>
      </c>
    </row>
    <row r="37" spans="1:7">
      <c r="A37" s="132" t="s">
        <v>428</v>
      </c>
      <c r="B37" s="138">
        <v>56818000</v>
      </c>
      <c r="C37" s="138">
        <v>13215545.23</v>
      </c>
      <c r="D37" s="138">
        <v>70033545.230000004</v>
      </c>
      <c r="E37" s="138">
        <v>60033545.229999997</v>
      </c>
      <c r="F37" s="138">
        <v>60033545.229999997</v>
      </c>
      <c r="G37" s="138">
        <v>10000000</v>
      </c>
    </row>
    <row r="38" spans="1:7">
      <c r="A38" s="132" t="s">
        <v>427</v>
      </c>
      <c r="B38" s="138">
        <v>15323241.34</v>
      </c>
      <c r="C38" s="138">
        <v>-1938978.39</v>
      </c>
      <c r="D38" s="138">
        <v>13384262.949999999</v>
      </c>
      <c r="E38" s="138">
        <v>13384262.949999999</v>
      </c>
      <c r="F38" s="138">
        <v>13384262.949999999</v>
      </c>
      <c r="G38" s="138">
        <v>0</v>
      </c>
    </row>
    <row r="39" spans="1:7" ht="24">
      <c r="A39" s="132" t="s">
        <v>426</v>
      </c>
      <c r="B39" s="138">
        <v>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</row>
    <row r="40" spans="1:7">
      <c r="A40" s="132" t="s">
        <v>425</v>
      </c>
      <c r="B40" s="138">
        <v>0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</row>
    <row r="41" spans="1:7">
      <c r="A41" s="132" t="s">
        <v>424</v>
      </c>
      <c r="B41" s="138">
        <v>0</v>
      </c>
      <c r="C41" s="138">
        <v>500000</v>
      </c>
      <c r="D41" s="138">
        <v>500000</v>
      </c>
      <c r="E41" s="138">
        <v>500000</v>
      </c>
      <c r="F41" s="138">
        <v>500000</v>
      </c>
      <c r="G41" s="138">
        <v>0</v>
      </c>
    </row>
    <row r="42" spans="1:7">
      <c r="A42" s="132" t="s">
        <v>423</v>
      </c>
      <c r="B42" s="138">
        <v>0</v>
      </c>
      <c r="C42" s="138">
        <v>0</v>
      </c>
      <c r="D42" s="138">
        <v>0</v>
      </c>
      <c r="E42" s="138">
        <v>0</v>
      </c>
      <c r="F42" s="138">
        <v>0</v>
      </c>
      <c r="G42" s="138">
        <v>0</v>
      </c>
    </row>
    <row r="43" spans="1:7" ht="24">
      <c r="A43" s="131" t="s">
        <v>422</v>
      </c>
      <c r="B43" s="139">
        <v>34656134.659999996</v>
      </c>
      <c r="C43" s="139">
        <v>-12279265.890000001</v>
      </c>
      <c r="D43" s="139">
        <v>22376868.77</v>
      </c>
      <c r="E43" s="139">
        <v>22376868.77</v>
      </c>
      <c r="F43" s="139">
        <v>22376868.77</v>
      </c>
      <c r="G43" s="139">
        <v>0</v>
      </c>
    </row>
    <row r="44" spans="1:7">
      <c r="A44" s="132" t="s">
        <v>421</v>
      </c>
      <c r="B44" s="138">
        <v>2978708</v>
      </c>
      <c r="C44" s="138">
        <v>8158414.4400000004</v>
      </c>
      <c r="D44" s="138">
        <v>11137122.439999999</v>
      </c>
      <c r="E44" s="138">
        <v>11137122.439999999</v>
      </c>
      <c r="F44" s="138">
        <v>11137122.439999999</v>
      </c>
      <c r="G44" s="138">
        <v>0</v>
      </c>
    </row>
    <row r="45" spans="1:7">
      <c r="A45" s="132" t="s">
        <v>420</v>
      </c>
      <c r="B45" s="138">
        <v>21171000</v>
      </c>
      <c r="C45" s="138">
        <v>-18019012.879999999</v>
      </c>
      <c r="D45" s="138">
        <v>3151987.12</v>
      </c>
      <c r="E45" s="138">
        <v>3151987.12</v>
      </c>
      <c r="F45" s="138">
        <v>3151987.12</v>
      </c>
      <c r="G45" s="138">
        <v>0</v>
      </c>
    </row>
    <row r="46" spans="1:7">
      <c r="A46" s="132" t="s">
        <v>419</v>
      </c>
      <c r="B46" s="138">
        <v>310794</v>
      </c>
      <c r="C46" s="138">
        <v>-204674.11</v>
      </c>
      <c r="D46" s="138">
        <v>106119.89</v>
      </c>
      <c r="E46" s="138">
        <v>106119.89</v>
      </c>
      <c r="F46" s="138">
        <v>106119.89</v>
      </c>
      <c r="G46" s="138">
        <v>0</v>
      </c>
    </row>
    <row r="47" spans="1:7">
      <c r="A47" s="132" t="s">
        <v>418</v>
      </c>
      <c r="B47" s="138">
        <v>2400000</v>
      </c>
      <c r="C47" s="138">
        <v>-689210.05</v>
      </c>
      <c r="D47" s="138">
        <v>1710789.95</v>
      </c>
      <c r="E47" s="138">
        <v>1710789.95</v>
      </c>
      <c r="F47" s="138">
        <v>1710789.95</v>
      </c>
      <c r="G47" s="138">
        <v>0</v>
      </c>
    </row>
    <row r="48" spans="1:7">
      <c r="A48" s="132" t="s">
        <v>417</v>
      </c>
      <c r="B48" s="138">
        <v>2363660</v>
      </c>
      <c r="C48" s="138">
        <v>-634978.69999999995</v>
      </c>
      <c r="D48" s="138">
        <v>1728681.3</v>
      </c>
      <c r="E48" s="138">
        <v>1728681.3</v>
      </c>
      <c r="F48" s="138">
        <v>1728681.3</v>
      </c>
      <c r="G48" s="138">
        <v>0</v>
      </c>
    </row>
    <row r="49" spans="1:7">
      <c r="A49" s="132" t="s">
        <v>416</v>
      </c>
      <c r="B49" s="138">
        <v>4701972.66</v>
      </c>
      <c r="C49" s="138">
        <v>-1565876.55</v>
      </c>
      <c r="D49" s="138">
        <v>3136096.11</v>
      </c>
      <c r="E49" s="138">
        <v>3136096.11</v>
      </c>
      <c r="F49" s="138">
        <v>3136096.11</v>
      </c>
      <c r="G49" s="138">
        <v>0</v>
      </c>
    </row>
    <row r="50" spans="1:7">
      <c r="A50" s="132" t="s">
        <v>415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>
      <c r="A51" s="132" t="s">
        <v>414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>
      <c r="A52" s="132" t="s">
        <v>413</v>
      </c>
      <c r="B52" s="138">
        <v>730000</v>
      </c>
      <c r="C52" s="138">
        <v>676071.96</v>
      </c>
      <c r="D52" s="138">
        <v>1406071.96</v>
      </c>
      <c r="E52" s="138">
        <v>1406071.96</v>
      </c>
      <c r="F52" s="138">
        <v>1406071.96</v>
      </c>
      <c r="G52" s="138">
        <v>0</v>
      </c>
    </row>
    <row r="53" spans="1:7">
      <c r="A53" s="131" t="s">
        <v>412</v>
      </c>
      <c r="B53" s="139">
        <v>115346497.20999999</v>
      </c>
      <c r="C53" s="139">
        <v>203131402.69999999</v>
      </c>
      <c r="D53" s="139">
        <v>318477899.91000003</v>
      </c>
      <c r="E53" s="139">
        <v>95720695.739999995</v>
      </c>
      <c r="F53" s="139">
        <v>95720695.739999995</v>
      </c>
      <c r="G53" s="139">
        <v>222757204.16999999</v>
      </c>
    </row>
    <row r="54" spans="1:7">
      <c r="A54" s="132" t="s">
        <v>411</v>
      </c>
      <c r="B54" s="138">
        <v>115346497.20999999</v>
      </c>
      <c r="C54" s="138">
        <v>203131402.69999999</v>
      </c>
      <c r="D54" s="138">
        <v>318477899.91000003</v>
      </c>
      <c r="E54" s="138">
        <v>95720695.739999995</v>
      </c>
      <c r="F54" s="138">
        <v>95720695.739999995</v>
      </c>
      <c r="G54" s="138">
        <v>222757204.16999999</v>
      </c>
    </row>
    <row r="55" spans="1:7">
      <c r="A55" s="132" t="s">
        <v>410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>
      <c r="A56" s="132" t="s">
        <v>409</v>
      </c>
      <c r="B56" s="138">
        <v>0</v>
      </c>
      <c r="C56" s="138">
        <v>0</v>
      </c>
      <c r="D56" s="138">
        <v>0</v>
      </c>
      <c r="E56" s="138">
        <v>0</v>
      </c>
      <c r="F56" s="138">
        <v>0</v>
      </c>
      <c r="G56" s="138">
        <v>0</v>
      </c>
    </row>
    <row r="57" spans="1:7" ht="24">
      <c r="A57" s="131" t="s">
        <v>408</v>
      </c>
      <c r="B57" s="139">
        <v>0</v>
      </c>
      <c r="C57" s="139">
        <v>3313622</v>
      </c>
      <c r="D57" s="139">
        <v>3313622</v>
      </c>
      <c r="E57" s="139">
        <v>3000000</v>
      </c>
      <c r="F57" s="139">
        <v>3000000</v>
      </c>
      <c r="G57" s="139">
        <v>313622</v>
      </c>
    </row>
    <row r="58" spans="1:7">
      <c r="A58" s="132" t="s">
        <v>407</v>
      </c>
      <c r="B58" s="138">
        <v>0</v>
      </c>
      <c r="C58" s="138">
        <v>0</v>
      </c>
      <c r="D58" s="138">
        <v>0</v>
      </c>
      <c r="E58" s="138">
        <v>0</v>
      </c>
      <c r="F58" s="138">
        <v>0</v>
      </c>
      <c r="G58" s="138">
        <v>0</v>
      </c>
    </row>
    <row r="59" spans="1:7">
      <c r="A59" s="132" t="s">
        <v>406</v>
      </c>
      <c r="B59" s="138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>
      <c r="A60" s="132" t="s">
        <v>405</v>
      </c>
      <c r="B60" s="138">
        <v>0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</row>
    <row r="61" spans="1:7">
      <c r="A61" s="132" t="s">
        <v>404</v>
      </c>
      <c r="B61" s="138">
        <v>0</v>
      </c>
      <c r="C61" s="138">
        <v>0</v>
      </c>
      <c r="D61" s="138">
        <v>0</v>
      </c>
      <c r="E61" s="138">
        <v>0</v>
      </c>
      <c r="F61" s="138">
        <v>0</v>
      </c>
      <c r="G61" s="138">
        <v>0</v>
      </c>
    </row>
    <row r="62" spans="1:7" ht="24">
      <c r="A62" s="132" t="s">
        <v>403</v>
      </c>
      <c r="B62" s="138">
        <v>0</v>
      </c>
      <c r="C62" s="138">
        <v>3313622</v>
      </c>
      <c r="D62" s="138">
        <v>3313622</v>
      </c>
      <c r="E62" s="138">
        <v>3000000</v>
      </c>
      <c r="F62" s="138">
        <v>3000000</v>
      </c>
      <c r="G62" s="138">
        <v>313622</v>
      </c>
    </row>
    <row r="63" spans="1:7">
      <c r="A63" s="132" t="s">
        <v>402</v>
      </c>
      <c r="B63" s="138">
        <v>0</v>
      </c>
      <c r="C63" s="138">
        <v>0</v>
      </c>
      <c r="D63" s="138">
        <v>0</v>
      </c>
      <c r="E63" s="138">
        <v>0</v>
      </c>
      <c r="F63" s="138">
        <v>0</v>
      </c>
      <c r="G63" s="138">
        <v>0</v>
      </c>
    </row>
    <row r="64" spans="1:7" ht="24">
      <c r="A64" s="141" t="s">
        <v>401</v>
      </c>
      <c r="B64" s="140">
        <v>0</v>
      </c>
      <c r="C64" s="140">
        <v>0</v>
      </c>
      <c r="D64" s="140">
        <v>0</v>
      </c>
      <c r="E64" s="140">
        <v>0</v>
      </c>
      <c r="F64" s="140">
        <v>0</v>
      </c>
      <c r="G64" s="140">
        <v>0</v>
      </c>
    </row>
    <row r="65" spans="1:7">
      <c r="A65" s="143" t="s">
        <v>400</v>
      </c>
      <c r="B65" s="142">
        <v>0</v>
      </c>
      <c r="C65" s="142">
        <v>474392.31</v>
      </c>
      <c r="D65" s="142">
        <v>474392.31</v>
      </c>
      <c r="E65" s="142">
        <v>474392.31</v>
      </c>
      <c r="F65" s="142">
        <v>474392.31</v>
      </c>
      <c r="G65" s="142">
        <v>0</v>
      </c>
    </row>
    <row r="66" spans="1:7">
      <c r="A66" s="132" t="s">
        <v>399</v>
      </c>
      <c r="B66" s="138">
        <v>0</v>
      </c>
      <c r="C66" s="138">
        <v>0</v>
      </c>
      <c r="D66" s="138">
        <v>0</v>
      </c>
      <c r="E66" s="138">
        <v>0</v>
      </c>
      <c r="F66" s="138">
        <v>0</v>
      </c>
      <c r="G66" s="138">
        <v>0</v>
      </c>
    </row>
    <row r="67" spans="1:7">
      <c r="A67" s="132" t="s">
        <v>398</v>
      </c>
      <c r="B67" s="138">
        <v>0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</row>
    <row r="68" spans="1:7">
      <c r="A68" s="132" t="s">
        <v>397</v>
      </c>
      <c r="B68" s="138">
        <v>0</v>
      </c>
      <c r="C68" s="138">
        <v>474392.31</v>
      </c>
      <c r="D68" s="138">
        <v>474392.31</v>
      </c>
      <c r="E68" s="138">
        <v>474392.31</v>
      </c>
      <c r="F68" s="138">
        <v>474392.31</v>
      </c>
      <c r="G68" s="138">
        <v>0</v>
      </c>
    </row>
    <row r="69" spans="1:7">
      <c r="A69" s="131" t="s">
        <v>396</v>
      </c>
      <c r="B69" s="139">
        <v>0</v>
      </c>
      <c r="C69" s="139">
        <v>44314880.32</v>
      </c>
      <c r="D69" s="139">
        <v>44314880.32</v>
      </c>
      <c r="E69" s="139">
        <v>44314880.32</v>
      </c>
      <c r="F69" s="139">
        <v>40236757.340000004</v>
      </c>
      <c r="G69" s="139">
        <v>0</v>
      </c>
    </row>
    <row r="70" spans="1:7">
      <c r="A70" s="132" t="s">
        <v>395</v>
      </c>
      <c r="B70" s="138">
        <v>0</v>
      </c>
      <c r="C70" s="138">
        <v>0</v>
      </c>
      <c r="D70" s="138">
        <v>0</v>
      </c>
      <c r="E70" s="138">
        <v>0</v>
      </c>
      <c r="F70" s="138">
        <v>0</v>
      </c>
      <c r="G70" s="138">
        <v>0</v>
      </c>
    </row>
    <row r="71" spans="1:7">
      <c r="A71" s="132" t="s">
        <v>394</v>
      </c>
      <c r="B71" s="138">
        <v>0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</row>
    <row r="72" spans="1:7">
      <c r="A72" s="132" t="s">
        <v>393</v>
      </c>
      <c r="B72" s="138">
        <v>0</v>
      </c>
      <c r="C72" s="138">
        <v>0</v>
      </c>
      <c r="D72" s="138">
        <v>0</v>
      </c>
      <c r="E72" s="138">
        <v>0</v>
      </c>
      <c r="F72" s="138">
        <v>0</v>
      </c>
      <c r="G72" s="138">
        <v>0</v>
      </c>
    </row>
    <row r="73" spans="1:7">
      <c r="A73" s="132" t="s">
        <v>392</v>
      </c>
      <c r="B73" s="138">
        <v>0</v>
      </c>
      <c r="C73" s="138">
        <v>0</v>
      </c>
      <c r="D73" s="138">
        <v>0</v>
      </c>
      <c r="E73" s="138">
        <v>0</v>
      </c>
      <c r="F73" s="138">
        <v>0</v>
      </c>
      <c r="G73" s="138">
        <v>0</v>
      </c>
    </row>
    <row r="74" spans="1:7">
      <c r="A74" s="132" t="s">
        <v>391</v>
      </c>
      <c r="B74" s="138">
        <v>0</v>
      </c>
      <c r="C74" s="138">
        <v>0</v>
      </c>
      <c r="D74" s="138">
        <v>0</v>
      </c>
      <c r="E74" s="138">
        <v>0</v>
      </c>
      <c r="F74" s="138">
        <v>0</v>
      </c>
      <c r="G74" s="138">
        <v>0</v>
      </c>
    </row>
    <row r="75" spans="1:7">
      <c r="A75" s="132" t="s">
        <v>390</v>
      </c>
      <c r="B75" s="138">
        <v>0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</row>
    <row r="76" spans="1:7">
      <c r="A76" s="132" t="s">
        <v>389</v>
      </c>
      <c r="B76" s="138">
        <v>0</v>
      </c>
      <c r="C76" s="138">
        <v>44314880.32</v>
      </c>
      <c r="D76" s="138">
        <v>44314880.32</v>
      </c>
      <c r="E76" s="138">
        <v>44314880.32</v>
      </c>
      <c r="F76" s="138">
        <v>40236757.340000004</v>
      </c>
      <c r="G76" s="138">
        <v>0</v>
      </c>
    </row>
    <row r="77" spans="1:7">
      <c r="A77" s="131" t="s">
        <v>461</v>
      </c>
      <c r="B77" s="139">
        <v>140318372</v>
      </c>
      <c r="C77" s="139">
        <v>147237462.15000001</v>
      </c>
      <c r="D77" s="139">
        <v>287555834.14999998</v>
      </c>
      <c r="E77" s="139">
        <v>284540488.06</v>
      </c>
      <c r="F77" s="139">
        <v>279016123.56</v>
      </c>
      <c r="G77" s="139">
        <v>3015346.09</v>
      </c>
    </row>
    <row r="78" spans="1:7">
      <c r="A78" s="131" t="s">
        <v>460</v>
      </c>
      <c r="B78" s="139">
        <v>0</v>
      </c>
      <c r="C78" s="139">
        <v>4203356.8899999997</v>
      </c>
      <c r="D78" s="139">
        <v>4203356.8899999997</v>
      </c>
      <c r="E78" s="139">
        <v>4203356.8899999997</v>
      </c>
      <c r="F78" s="139">
        <v>2026248.91</v>
      </c>
      <c r="G78" s="139">
        <v>0</v>
      </c>
    </row>
    <row r="79" spans="1:7">
      <c r="A79" s="132" t="s">
        <v>459</v>
      </c>
      <c r="B79" s="138">
        <v>0</v>
      </c>
      <c r="C79" s="138">
        <v>5091.3</v>
      </c>
      <c r="D79" s="138">
        <v>5091.3</v>
      </c>
      <c r="E79" s="138">
        <v>5091.3</v>
      </c>
      <c r="F79" s="138">
        <v>5091.3</v>
      </c>
      <c r="G79" s="138">
        <v>0</v>
      </c>
    </row>
    <row r="80" spans="1:7">
      <c r="A80" s="132" t="s">
        <v>458</v>
      </c>
      <c r="B80" s="138">
        <v>0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</row>
    <row r="81" spans="1:7">
      <c r="A81" s="132" t="s">
        <v>457</v>
      </c>
      <c r="B81" s="138">
        <v>0</v>
      </c>
      <c r="C81" s="138">
        <v>18721.14</v>
      </c>
      <c r="D81" s="138">
        <v>18721.14</v>
      </c>
      <c r="E81" s="138">
        <v>18721.14</v>
      </c>
      <c r="F81" s="138">
        <v>18721.14</v>
      </c>
      <c r="G81" s="138">
        <v>0</v>
      </c>
    </row>
    <row r="82" spans="1:7">
      <c r="A82" s="132" t="s">
        <v>456</v>
      </c>
      <c r="B82" s="138">
        <v>0</v>
      </c>
      <c r="C82" s="138">
        <v>4109450.63</v>
      </c>
      <c r="D82" s="138">
        <v>4109450.63</v>
      </c>
      <c r="E82" s="138">
        <v>4109450.63</v>
      </c>
      <c r="F82" s="138">
        <v>1932342.65</v>
      </c>
      <c r="G82" s="138">
        <v>0</v>
      </c>
    </row>
    <row r="83" spans="1:7">
      <c r="A83" s="132" t="s">
        <v>455</v>
      </c>
      <c r="B83" s="138">
        <v>0</v>
      </c>
      <c r="C83" s="138">
        <v>70093.820000000007</v>
      </c>
      <c r="D83" s="138">
        <v>70093.820000000007</v>
      </c>
      <c r="E83" s="138">
        <v>70093.820000000007</v>
      </c>
      <c r="F83" s="138">
        <v>70093.820000000007</v>
      </c>
      <c r="G83" s="138">
        <v>0</v>
      </c>
    </row>
    <row r="84" spans="1:7">
      <c r="A84" s="132" t="s">
        <v>454</v>
      </c>
      <c r="B84" s="138">
        <v>0</v>
      </c>
      <c r="C84" s="138">
        <v>0</v>
      </c>
      <c r="D84" s="138">
        <v>0</v>
      </c>
      <c r="E84" s="138">
        <v>0</v>
      </c>
      <c r="F84" s="138">
        <v>0</v>
      </c>
      <c r="G84" s="138">
        <v>0</v>
      </c>
    </row>
    <row r="85" spans="1:7">
      <c r="A85" s="132" t="s">
        <v>453</v>
      </c>
      <c r="B85" s="138">
        <v>0</v>
      </c>
      <c r="C85" s="138">
        <v>0</v>
      </c>
      <c r="D85" s="138">
        <v>0</v>
      </c>
      <c r="E85" s="138">
        <v>0</v>
      </c>
      <c r="F85" s="138">
        <v>0</v>
      </c>
      <c r="G85" s="138">
        <v>0</v>
      </c>
    </row>
    <row r="86" spans="1:7" ht="24">
      <c r="A86" s="131" t="s">
        <v>452</v>
      </c>
      <c r="B86" s="139">
        <v>0</v>
      </c>
      <c r="C86" s="139">
        <v>14724355.210000001</v>
      </c>
      <c r="D86" s="139">
        <v>14724355.210000001</v>
      </c>
      <c r="E86" s="139">
        <v>14724355.210000001</v>
      </c>
      <c r="F86" s="139">
        <v>14724355.210000001</v>
      </c>
      <c r="G86" s="139">
        <v>0</v>
      </c>
    </row>
    <row r="87" spans="1:7" ht="24">
      <c r="A87" s="132" t="s">
        <v>451</v>
      </c>
      <c r="B87" s="138">
        <v>0</v>
      </c>
      <c r="C87" s="138">
        <v>214115.9</v>
      </c>
      <c r="D87" s="138">
        <v>214115.9</v>
      </c>
      <c r="E87" s="138">
        <v>214115.9</v>
      </c>
      <c r="F87" s="138">
        <v>214115.9</v>
      </c>
      <c r="G87" s="138">
        <v>0</v>
      </c>
    </row>
    <row r="88" spans="1:7">
      <c r="A88" s="132" t="s">
        <v>450</v>
      </c>
      <c r="B88" s="138">
        <v>0</v>
      </c>
      <c r="C88" s="138">
        <v>0</v>
      </c>
      <c r="D88" s="138">
        <v>0</v>
      </c>
      <c r="E88" s="138">
        <v>0</v>
      </c>
      <c r="F88" s="138">
        <v>0</v>
      </c>
      <c r="G88" s="138">
        <v>0</v>
      </c>
    </row>
    <row r="89" spans="1:7" ht="24">
      <c r="A89" s="132" t="s">
        <v>449</v>
      </c>
      <c r="B89" s="138">
        <v>0</v>
      </c>
      <c r="C89" s="138">
        <v>0</v>
      </c>
      <c r="D89" s="138">
        <v>0</v>
      </c>
      <c r="E89" s="138">
        <v>0</v>
      </c>
      <c r="F89" s="138">
        <v>0</v>
      </c>
      <c r="G89" s="138">
        <v>0</v>
      </c>
    </row>
    <row r="90" spans="1:7">
      <c r="A90" s="132" t="s">
        <v>448</v>
      </c>
      <c r="B90" s="138">
        <v>0</v>
      </c>
      <c r="C90" s="138">
        <v>0</v>
      </c>
      <c r="D90" s="138">
        <v>0</v>
      </c>
      <c r="E90" s="138">
        <v>0</v>
      </c>
      <c r="F90" s="138">
        <v>0</v>
      </c>
      <c r="G90" s="138">
        <v>0</v>
      </c>
    </row>
    <row r="91" spans="1:7">
      <c r="A91" s="132" t="s">
        <v>447</v>
      </c>
      <c r="B91" s="138">
        <v>0</v>
      </c>
      <c r="C91" s="138">
        <v>152179.84</v>
      </c>
      <c r="D91" s="138">
        <v>152179.84</v>
      </c>
      <c r="E91" s="138">
        <v>152179.84</v>
      </c>
      <c r="F91" s="138">
        <v>152179.84</v>
      </c>
      <c r="G91" s="138">
        <v>0</v>
      </c>
    </row>
    <row r="92" spans="1:7">
      <c r="A92" s="132" t="s">
        <v>446</v>
      </c>
      <c r="B92" s="138">
        <v>0</v>
      </c>
      <c r="C92" s="138">
        <v>5773451.6699999999</v>
      </c>
      <c r="D92" s="138">
        <v>5773451.6699999999</v>
      </c>
      <c r="E92" s="138">
        <v>5773451.6699999999</v>
      </c>
      <c r="F92" s="138">
        <v>5773451.6699999999</v>
      </c>
      <c r="G92" s="138">
        <v>0</v>
      </c>
    </row>
    <row r="93" spans="1:7" ht="24">
      <c r="A93" s="132" t="s">
        <v>445</v>
      </c>
      <c r="B93" s="138">
        <v>0</v>
      </c>
      <c r="C93" s="138">
        <v>7702699.5599999996</v>
      </c>
      <c r="D93" s="138">
        <v>7702699.5599999996</v>
      </c>
      <c r="E93" s="138">
        <v>7702699.5599999996</v>
      </c>
      <c r="F93" s="138">
        <v>7702699.5599999996</v>
      </c>
      <c r="G93" s="138">
        <v>0</v>
      </c>
    </row>
    <row r="94" spans="1:7">
      <c r="A94" s="132" t="s">
        <v>444</v>
      </c>
      <c r="B94" s="138">
        <v>0</v>
      </c>
      <c r="C94" s="138">
        <v>700043.76</v>
      </c>
      <c r="D94" s="138">
        <v>700043.76</v>
      </c>
      <c r="E94" s="138">
        <v>700043.76</v>
      </c>
      <c r="F94" s="138">
        <v>700043.76</v>
      </c>
      <c r="G94" s="138">
        <v>0</v>
      </c>
    </row>
    <row r="95" spans="1:7">
      <c r="A95" s="132" t="s">
        <v>443</v>
      </c>
      <c r="B95" s="138">
        <v>0</v>
      </c>
      <c r="C95" s="138">
        <v>181864.48</v>
      </c>
      <c r="D95" s="138">
        <v>181864.48</v>
      </c>
      <c r="E95" s="138">
        <v>181864.48</v>
      </c>
      <c r="F95" s="138">
        <v>181864.48</v>
      </c>
      <c r="G95" s="138">
        <v>0</v>
      </c>
    </row>
    <row r="96" spans="1:7" ht="24">
      <c r="A96" s="131" t="s">
        <v>442</v>
      </c>
      <c r="B96" s="139">
        <v>71962502.739999995</v>
      </c>
      <c r="C96" s="139">
        <v>17477870.66</v>
      </c>
      <c r="D96" s="139">
        <v>89440373.400000006</v>
      </c>
      <c r="E96" s="139">
        <v>89435299.709999993</v>
      </c>
      <c r="F96" s="139">
        <v>86088043.189999998</v>
      </c>
      <c r="G96" s="139">
        <v>5073.6899999999996</v>
      </c>
    </row>
    <row r="97" spans="1:7">
      <c r="A97" s="132" t="s">
        <v>441</v>
      </c>
      <c r="B97" s="138">
        <v>23060618.300000001</v>
      </c>
      <c r="C97" s="138">
        <v>-8114377.2999999998</v>
      </c>
      <c r="D97" s="138">
        <v>14946241</v>
      </c>
      <c r="E97" s="138">
        <v>14946241</v>
      </c>
      <c r="F97" s="138">
        <v>14946241</v>
      </c>
      <c r="G97" s="138">
        <v>0</v>
      </c>
    </row>
    <row r="98" spans="1:7">
      <c r="A98" s="132" t="s">
        <v>440</v>
      </c>
      <c r="B98" s="138">
        <v>0</v>
      </c>
      <c r="C98" s="138">
        <v>7369023.6399999997</v>
      </c>
      <c r="D98" s="138">
        <v>7369023.6399999997</v>
      </c>
      <c r="E98" s="138">
        <v>7369023.6399999997</v>
      </c>
      <c r="F98" s="138">
        <v>7369023.6399999997</v>
      </c>
      <c r="G98" s="138">
        <v>0</v>
      </c>
    </row>
    <row r="99" spans="1:7" ht="24">
      <c r="A99" s="132" t="s">
        <v>439</v>
      </c>
      <c r="B99" s="138">
        <v>0</v>
      </c>
      <c r="C99" s="138">
        <v>13548155.390000001</v>
      </c>
      <c r="D99" s="138">
        <v>13548155.390000001</v>
      </c>
      <c r="E99" s="138">
        <v>13548155.390000001</v>
      </c>
      <c r="F99" s="138">
        <v>13494286.220000001</v>
      </c>
      <c r="G99" s="138">
        <v>0</v>
      </c>
    </row>
    <row r="100" spans="1:7">
      <c r="A100" s="132" t="s">
        <v>438</v>
      </c>
      <c r="B100" s="138">
        <v>0</v>
      </c>
      <c r="C100" s="138">
        <v>534144.01</v>
      </c>
      <c r="D100" s="138">
        <v>534144.01</v>
      </c>
      <c r="E100" s="138">
        <v>529397.31999999995</v>
      </c>
      <c r="F100" s="138">
        <v>529397.31999999995</v>
      </c>
      <c r="G100" s="138">
        <v>4746.6899999999996</v>
      </c>
    </row>
    <row r="101" spans="1:7" ht="24">
      <c r="A101" s="132" t="s">
        <v>437</v>
      </c>
      <c r="B101" s="138">
        <v>40467399</v>
      </c>
      <c r="C101" s="138">
        <v>4753480.07</v>
      </c>
      <c r="D101" s="138">
        <v>45220879.07</v>
      </c>
      <c r="E101" s="138">
        <v>45220879.07</v>
      </c>
      <c r="F101" s="138">
        <v>42579247.409999996</v>
      </c>
      <c r="G101" s="138">
        <v>0</v>
      </c>
    </row>
    <row r="102" spans="1:7">
      <c r="A102" s="132" t="s">
        <v>436</v>
      </c>
      <c r="B102" s="138">
        <v>0</v>
      </c>
      <c r="C102" s="138">
        <v>0</v>
      </c>
      <c r="D102" s="138">
        <v>0</v>
      </c>
      <c r="E102" s="138">
        <v>0</v>
      </c>
      <c r="F102" s="138">
        <v>0</v>
      </c>
      <c r="G102" s="138">
        <v>0</v>
      </c>
    </row>
    <row r="103" spans="1:7">
      <c r="A103" s="132" t="s">
        <v>435</v>
      </c>
      <c r="B103" s="138">
        <v>0</v>
      </c>
      <c r="C103" s="138">
        <v>0</v>
      </c>
      <c r="D103" s="138">
        <v>0</v>
      </c>
      <c r="E103" s="138">
        <v>0</v>
      </c>
      <c r="F103" s="138">
        <v>0</v>
      </c>
      <c r="G103" s="138">
        <v>0</v>
      </c>
    </row>
    <row r="104" spans="1:7">
      <c r="A104" s="132" t="s">
        <v>434</v>
      </c>
      <c r="B104" s="138">
        <v>0</v>
      </c>
      <c r="C104" s="138">
        <v>0</v>
      </c>
      <c r="D104" s="138">
        <v>0</v>
      </c>
      <c r="E104" s="138">
        <v>0</v>
      </c>
      <c r="F104" s="138">
        <v>0</v>
      </c>
      <c r="G104" s="138">
        <v>0</v>
      </c>
    </row>
    <row r="105" spans="1:7">
      <c r="A105" s="132" t="s">
        <v>433</v>
      </c>
      <c r="B105" s="138">
        <v>8434485.4399999995</v>
      </c>
      <c r="C105" s="138">
        <v>-612555.15</v>
      </c>
      <c r="D105" s="138">
        <v>7821930.29</v>
      </c>
      <c r="E105" s="138">
        <v>7821603.29</v>
      </c>
      <c r="F105" s="138">
        <v>7169847.5999999996</v>
      </c>
      <c r="G105" s="138">
        <v>327</v>
      </c>
    </row>
    <row r="106" spans="1:7" ht="24">
      <c r="A106" s="131" t="s">
        <v>432</v>
      </c>
      <c r="B106" s="139">
        <v>3526803.62</v>
      </c>
      <c r="C106" s="139">
        <v>973196.38</v>
      </c>
      <c r="D106" s="139">
        <v>4500000</v>
      </c>
      <c r="E106" s="139">
        <v>3000000</v>
      </c>
      <c r="F106" s="139">
        <v>3000000</v>
      </c>
      <c r="G106" s="139">
        <v>1500000</v>
      </c>
    </row>
    <row r="107" spans="1:7">
      <c r="A107" s="132" t="s">
        <v>431</v>
      </c>
      <c r="B107" s="138">
        <v>0</v>
      </c>
      <c r="C107" s="138">
        <v>0</v>
      </c>
      <c r="D107" s="138">
        <v>0</v>
      </c>
      <c r="E107" s="138">
        <v>0</v>
      </c>
      <c r="F107" s="138">
        <v>0</v>
      </c>
      <c r="G107" s="138">
        <v>0</v>
      </c>
    </row>
    <row r="108" spans="1:7">
      <c r="A108" s="132" t="s">
        <v>430</v>
      </c>
      <c r="B108" s="138">
        <v>0</v>
      </c>
      <c r="C108" s="138">
        <v>0</v>
      </c>
      <c r="D108" s="138">
        <v>0</v>
      </c>
      <c r="E108" s="138">
        <v>0</v>
      </c>
      <c r="F108" s="138">
        <v>0</v>
      </c>
      <c r="G108" s="138">
        <v>0</v>
      </c>
    </row>
    <row r="109" spans="1:7">
      <c r="A109" s="132" t="s">
        <v>429</v>
      </c>
      <c r="B109" s="138">
        <v>3526803.62</v>
      </c>
      <c r="C109" s="138">
        <v>973196.38</v>
      </c>
      <c r="D109" s="138">
        <v>4500000</v>
      </c>
      <c r="E109" s="138">
        <v>3000000</v>
      </c>
      <c r="F109" s="138">
        <v>3000000</v>
      </c>
      <c r="G109" s="138">
        <v>1500000</v>
      </c>
    </row>
    <row r="110" spans="1:7">
      <c r="A110" s="132" t="s">
        <v>428</v>
      </c>
      <c r="B110" s="138">
        <v>0</v>
      </c>
      <c r="C110" s="138">
        <v>0</v>
      </c>
      <c r="D110" s="138">
        <v>0</v>
      </c>
      <c r="E110" s="138">
        <v>0</v>
      </c>
      <c r="F110" s="138">
        <v>0</v>
      </c>
      <c r="G110" s="138">
        <v>0</v>
      </c>
    </row>
    <row r="111" spans="1:7">
      <c r="A111" s="132" t="s">
        <v>427</v>
      </c>
      <c r="B111" s="138">
        <v>0</v>
      </c>
      <c r="C111" s="138">
        <v>0</v>
      </c>
      <c r="D111" s="138">
        <v>0</v>
      </c>
      <c r="E111" s="138">
        <v>0</v>
      </c>
      <c r="F111" s="138">
        <v>0</v>
      </c>
      <c r="G111" s="138">
        <v>0</v>
      </c>
    </row>
    <row r="112" spans="1:7" ht="24">
      <c r="A112" s="132" t="s">
        <v>426</v>
      </c>
      <c r="B112" s="138">
        <v>0</v>
      </c>
      <c r="C112" s="138">
        <v>0</v>
      </c>
      <c r="D112" s="138">
        <v>0</v>
      </c>
      <c r="E112" s="138">
        <v>0</v>
      </c>
      <c r="F112" s="138">
        <v>0</v>
      </c>
      <c r="G112" s="138">
        <v>0</v>
      </c>
    </row>
    <row r="113" spans="1:7">
      <c r="A113" s="132" t="s">
        <v>425</v>
      </c>
      <c r="B113" s="138">
        <v>0</v>
      </c>
      <c r="C113" s="138">
        <v>0</v>
      </c>
      <c r="D113" s="138">
        <v>0</v>
      </c>
      <c r="E113" s="138">
        <v>0</v>
      </c>
      <c r="F113" s="138">
        <v>0</v>
      </c>
      <c r="G113" s="138">
        <v>0</v>
      </c>
    </row>
    <row r="114" spans="1:7">
      <c r="A114" s="132" t="s">
        <v>424</v>
      </c>
      <c r="B114" s="138">
        <v>0</v>
      </c>
      <c r="C114" s="138">
        <v>0</v>
      </c>
      <c r="D114" s="138">
        <v>0</v>
      </c>
      <c r="E114" s="138">
        <v>0</v>
      </c>
      <c r="F114" s="138">
        <v>0</v>
      </c>
      <c r="G114" s="138">
        <v>0</v>
      </c>
    </row>
    <row r="115" spans="1:7">
      <c r="A115" s="132" t="s">
        <v>423</v>
      </c>
      <c r="B115" s="138">
        <v>0</v>
      </c>
      <c r="C115" s="138">
        <v>0</v>
      </c>
      <c r="D115" s="138">
        <v>0</v>
      </c>
      <c r="E115" s="138">
        <v>0</v>
      </c>
      <c r="F115" s="138">
        <v>0</v>
      </c>
      <c r="G115" s="138">
        <v>0</v>
      </c>
    </row>
    <row r="116" spans="1:7" ht="24">
      <c r="A116" s="131" t="s">
        <v>422</v>
      </c>
      <c r="B116" s="139">
        <v>0</v>
      </c>
      <c r="C116" s="139">
        <v>10521434.07</v>
      </c>
      <c r="D116" s="139">
        <v>10521434.07</v>
      </c>
      <c r="E116" s="139">
        <v>10516544.369999999</v>
      </c>
      <c r="F116" s="139">
        <v>10516544.369999999</v>
      </c>
      <c r="G116" s="139">
        <v>4889.7</v>
      </c>
    </row>
    <row r="117" spans="1:7">
      <c r="A117" s="132" t="s">
        <v>421</v>
      </c>
      <c r="B117" s="138">
        <v>0</v>
      </c>
      <c r="C117" s="138">
        <v>335333.96000000002</v>
      </c>
      <c r="D117" s="138">
        <v>335333.96000000002</v>
      </c>
      <c r="E117" s="138">
        <v>335333.96000000002</v>
      </c>
      <c r="F117" s="138">
        <v>335333.96000000002</v>
      </c>
      <c r="G117" s="138">
        <v>0</v>
      </c>
    </row>
    <row r="118" spans="1:7">
      <c r="A118" s="132" t="s">
        <v>420</v>
      </c>
      <c r="B118" s="138">
        <v>0</v>
      </c>
      <c r="C118" s="138">
        <v>2492341.09</v>
      </c>
      <c r="D118" s="138">
        <v>2492341.09</v>
      </c>
      <c r="E118" s="138">
        <v>2492341.09</v>
      </c>
      <c r="F118" s="138">
        <v>2492341.09</v>
      </c>
      <c r="G118" s="138">
        <v>0</v>
      </c>
    </row>
    <row r="119" spans="1:7">
      <c r="A119" s="132" t="s">
        <v>419</v>
      </c>
      <c r="B119" s="138">
        <v>0</v>
      </c>
      <c r="C119" s="138">
        <v>0</v>
      </c>
      <c r="D119" s="138">
        <v>0</v>
      </c>
      <c r="E119" s="138">
        <v>0</v>
      </c>
      <c r="F119" s="138">
        <v>0</v>
      </c>
      <c r="G119" s="138">
        <v>0</v>
      </c>
    </row>
    <row r="120" spans="1:7">
      <c r="A120" s="132" t="s">
        <v>418</v>
      </c>
      <c r="B120" s="138">
        <v>0</v>
      </c>
      <c r="C120" s="138">
        <v>0</v>
      </c>
      <c r="D120" s="138">
        <v>0</v>
      </c>
      <c r="E120" s="138">
        <v>0</v>
      </c>
      <c r="F120" s="138">
        <v>0</v>
      </c>
      <c r="G120" s="138">
        <v>0</v>
      </c>
    </row>
    <row r="121" spans="1:7">
      <c r="A121" s="132" t="s">
        <v>417</v>
      </c>
      <c r="B121" s="138">
        <v>0</v>
      </c>
      <c r="C121" s="138">
        <v>0</v>
      </c>
      <c r="D121" s="138">
        <v>0</v>
      </c>
      <c r="E121" s="138">
        <v>0</v>
      </c>
      <c r="F121" s="138">
        <v>0</v>
      </c>
      <c r="G121" s="138">
        <v>0</v>
      </c>
    </row>
    <row r="122" spans="1:7">
      <c r="A122" s="132" t="s">
        <v>416</v>
      </c>
      <c r="B122" s="138">
        <v>0</v>
      </c>
      <c r="C122" s="138">
        <v>3251807.82</v>
      </c>
      <c r="D122" s="138">
        <v>3251807.82</v>
      </c>
      <c r="E122" s="138">
        <v>3246918.12</v>
      </c>
      <c r="F122" s="138">
        <v>3246918.12</v>
      </c>
      <c r="G122" s="138">
        <v>4889.7</v>
      </c>
    </row>
    <row r="123" spans="1:7">
      <c r="A123" s="132" t="s">
        <v>415</v>
      </c>
      <c r="B123" s="138">
        <v>0</v>
      </c>
      <c r="C123" s="138">
        <v>0</v>
      </c>
      <c r="D123" s="138">
        <v>0</v>
      </c>
      <c r="E123" s="138">
        <v>0</v>
      </c>
      <c r="F123" s="138">
        <v>0</v>
      </c>
      <c r="G123" s="138">
        <v>0</v>
      </c>
    </row>
    <row r="124" spans="1:7">
      <c r="A124" s="132" t="s">
        <v>414</v>
      </c>
      <c r="B124" s="138">
        <v>0</v>
      </c>
      <c r="C124" s="138">
        <v>4319200</v>
      </c>
      <c r="D124" s="138">
        <v>4319200</v>
      </c>
      <c r="E124" s="138">
        <v>4319200</v>
      </c>
      <c r="F124" s="138">
        <v>4319200</v>
      </c>
      <c r="G124" s="138">
        <v>0</v>
      </c>
    </row>
    <row r="125" spans="1:7">
      <c r="A125" s="141" t="s">
        <v>413</v>
      </c>
      <c r="B125" s="140">
        <v>0</v>
      </c>
      <c r="C125" s="140">
        <v>122751.2</v>
      </c>
      <c r="D125" s="140">
        <v>122751.2</v>
      </c>
      <c r="E125" s="140">
        <v>122751.2</v>
      </c>
      <c r="F125" s="140">
        <v>122751.2</v>
      </c>
      <c r="G125" s="140">
        <v>0</v>
      </c>
    </row>
    <row r="126" spans="1:7">
      <c r="A126" s="131" t="s">
        <v>412</v>
      </c>
      <c r="B126" s="139">
        <v>48829065.640000001</v>
      </c>
      <c r="C126" s="139">
        <v>87956240.400000006</v>
      </c>
      <c r="D126" s="139">
        <v>136785306.03999999</v>
      </c>
      <c r="E126" s="139">
        <v>135279923.34</v>
      </c>
      <c r="F126" s="139">
        <v>135279923.34</v>
      </c>
      <c r="G126" s="139">
        <v>1505382.7</v>
      </c>
    </row>
    <row r="127" spans="1:7">
      <c r="A127" s="132" t="s">
        <v>411</v>
      </c>
      <c r="B127" s="138">
        <v>48829065.640000001</v>
      </c>
      <c r="C127" s="138">
        <v>87956240.400000006</v>
      </c>
      <c r="D127" s="138">
        <v>136785306.03999999</v>
      </c>
      <c r="E127" s="138">
        <v>135279923.34</v>
      </c>
      <c r="F127" s="138">
        <v>135279923.34</v>
      </c>
      <c r="G127" s="138">
        <v>1505382.7</v>
      </c>
    </row>
    <row r="128" spans="1:7">
      <c r="A128" s="132" t="s">
        <v>410</v>
      </c>
      <c r="B128" s="138">
        <v>0</v>
      </c>
      <c r="C128" s="138">
        <v>0</v>
      </c>
      <c r="D128" s="138">
        <v>0</v>
      </c>
      <c r="E128" s="138">
        <v>0</v>
      </c>
      <c r="F128" s="138">
        <v>0</v>
      </c>
      <c r="G128" s="138">
        <v>0</v>
      </c>
    </row>
    <row r="129" spans="1:7">
      <c r="A129" s="132" t="s">
        <v>409</v>
      </c>
      <c r="B129" s="138">
        <v>0</v>
      </c>
      <c r="C129" s="138">
        <v>0</v>
      </c>
      <c r="D129" s="138">
        <v>0</v>
      </c>
      <c r="E129" s="138">
        <v>0</v>
      </c>
      <c r="F129" s="138">
        <v>0</v>
      </c>
      <c r="G129" s="138">
        <v>0</v>
      </c>
    </row>
    <row r="130" spans="1:7" ht="24">
      <c r="A130" s="131" t="s">
        <v>408</v>
      </c>
      <c r="B130" s="139">
        <v>0</v>
      </c>
      <c r="C130" s="139">
        <v>0</v>
      </c>
      <c r="D130" s="139">
        <v>0</v>
      </c>
      <c r="E130" s="139">
        <v>0</v>
      </c>
      <c r="F130" s="139">
        <v>0</v>
      </c>
      <c r="G130" s="139">
        <v>0</v>
      </c>
    </row>
    <row r="131" spans="1:7">
      <c r="A131" s="132" t="s">
        <v>407</v>
      </c>
      <c r="B131" s="138">
        <v>0</v>
      </c>
      <c r="C131" s="138">
        <v>0</v>
      </c>
      <c r="D131" s="138">
        <v>0</v>
      </c>
      <c r="E131" s="138">
        <v>0</v>
      </c>
      <c r="F131" s="138">
        <v>0</v>
      </c>
      <c r="G131" s="138">
        <v>0</v>
      </c>
    </row>
    <row r="132" spans="1:7">
      <c r="A132" s="132" t="s">
        <v>406</v>
      </c>
      <c r="B132" s="138">
        <v>0</v>
      </c>
      <c r="C132" s="138">
        <v>0</v>
      </c>
      <c r="D132" s="138">
        <v>0</v>
      </c>
      <c r="E132" s="138">
        <v>0</v>
      </c>
      <c r="F132" s="138">
        <v>0</v>
      </c>
      <c r="G132" s="138">
        <v>0</v>
      </c>
    </row>
    <row r="133" spans="1:7">
      <c r="A133" s="132" t="s">
        <v>405</v>
      </c>
      <c r="B133" s="138">
        <v>0</v>
      </c>
      <c r="C133" s="138">
        <v>0</v>
      </c>
      <c r="D133" s="138">
        <v>0</v>
      </c>
      <c r="E133" s="138">
        <v>0</v>
      </c>
      <c r="F133" s="138">
        <v>0</v>
      </c>
      <c r="G133" s="138">
        <v>0</v>
      </c>
    </row>
    <row r="134" spans="1:7">
      <c r="A134" s="132" t="s">
        <v>404</v>
      </c>
      <c r="B134" s="138">
        <v>0</v>
      </c>
      <c r="C134" s="138">
        <v>0</v>
      </c>
      <c r="D134" s="138">
        <v>0</v>
      </c>
      <c r="E134" s="138">
        <v>0</v>
      </c>
      <c r="F134" s="138">
        <v>0</v>
      </c>
      <c r="G134" s="138">
        <v>0</v>
      </c>
    </row>
    <row r="135" spans="1:7" ht="24">
      <c r="A135" s="132" t="s">
        <v>403</v>
      </c>
      <c r="B135" s="138">
        <v>0</v>
      </c>
      <c r="C135" s="138">
        <v>0</v>
      </c>
      <c r="D135" s="138">
        <v>0</v>
      </c>
      <c r="E135" s="138">
        <v>0</v>
      </c>
      <c r="F135" s="138">
        <v>0</v>
      </c>
      <c r="G135" s="138">
        <v>0</v>
      </c>
    </row>
    <row r="136" spans="1:7">
      <c r="A136" s="132" t="s">
        <v>402</v>
      </c>
      <c r="B136" s="138">
        <v>0</v>
      </c>
      <c r="C136" s="138">
        <v>0</v>
      </c>
      <c r="D136" s="138">
        <v>0</v>
      </c>
      <c r="E136" s="138">
        <v>0</v>
      </c>
      <c r="F136" s="138">
        <v>0</v>
      </c>
      <c r="G136" s="138">
        <v>0</v>
      </c>
    </row>
    <row r="137" spans="1:7" ht="24">
      <c r="A137" s="132" t="s">
        <v>401</v>
      </c>
      <c r="B137" s="138">
        <v>0</v>
      </c>
      <c r="C137" s="138">
        <v>0</v>
      </c>
      <c r="D137" s="138">
        <v>0</v>
      </c>
      <c r="E137" s="138">
        <v>0</v>
      </c>
      <c r="F137" s="138">
        <v>0</v>
      </c>
      <c r="G137" s="138">
        <v>0</v>
      </c>
    </row>
    <row r="138" spans="1:7">
      <c r="A138" s="131" t="s">
        <v>400</v>
      </c>
      <c r="B138" s="139">
        <v>0</v>
      </c>
      <c r="C138" s="139">
        <v>0</v>
      </c>
      <c r="D138" s="139">
        <v>0</v>
      </c>
      <c r="E138" s="139">
        <v>0</v>
      </c>
      <c r="F138" s="139">
        <v>0</v>
      </c>
      <c r="G138" s="139">
        <v>0</v>
      </c>
    </row>
    <row r="139" spans="1:7">
      <c r="A139" s="132" t="s">
        <v>399</v>
      </c>
      <c r="B139" s="138">
        <v>0</v>
      </c>
      <c r="C139" s="138">
        <v>0</v>
      </c>
      <c r="D139" s="138">
        <v>0</v>
      </c>
      <c r="E139" s="138">
        <v>0</v>
      </c>
      <c r="F139" s="138">
        <v>0</v>
      </c>
      <c r="G139" s="138">
        <v>0</v>
      </c>
    </row>
    <row r="140" spans="1:7">
      <c r="A140" s="132" t="s">
        <v>398</v>
      </c>
      <c r="B140" s="138">
        <v>0</v>
      </c>
      <c r="C140" s="138">
        <v>0</v>
      </c>
      <c r="D140" s="138">
        <v>0</v>
      </c>
      <c r="E140" s="138">
        <v>0</v>
      </c>
      <c r="F140" s="138">
        <v>0</v>
      </c>
      <c r="G140" s="138">
        <v>0</v>
      </c>
    </row>
    <row r="141" spans="1:7">
      <c r="A141" s="132" t="s">
        <v>397</v>
      </c>
      <c r="B141" s="138">
        <v>0</v>
      </c>
      <c r="C141" s="138">
        <v>0</v>
      </c>
      <c r="D141" s="138">
        <v>0</v>
      </c>
      <c r="E141" s="138">
        <v>0</v>
      </c>
      <c r="F141" s="138">
        <v>0</v>
      </c>
      <c r="G141" s="138">
        <v>0</v>
      </c>
    </row>
    <row r="142" spans="1:7">
      <c r="A142" s="131" t="s">
        <v>396</v>
      </c>
      <c r="B142" s="139">
        <v>16000000</v>
      </c>
      <c r="C142" s="139">
        <v>11381008.539999999</v>
      </c>
      <c r="D142" s="139">
        <v>27381008.539999999</v>
      </c>
      <c r="E142" s="139">
        <v>27381008.539999999</v>
      </c>
      <c r="F142" s="139">
        <v>27381008.539999999</v>
      </c>
      <c r="G142" s="139">
        <v>0</v>
      </c>
    </row>
    <row r="143" spans="1:7">
      <c r="A143" s="132" t="s">
        <v>395</v>
      </c>
      <c r="B143" s="138">
        <v>7818180</v>
      </c>
      <c r="C143" s="138">
        <v>0</v>
      </c>
      <c r="D143" s="138">
        <v>7818180</v>
      </c>
      <c r="E143" s="138">
        <v>7818180</v>
      </c>
      <c r="F143" s="138">
        <v>7818180</v>
      </c>
      <c r="G143" s="138">
        <v>0</v>
      </c>
    </row>
    <row r="144" spans="1:7">
      <c r="A144" s="132" t="s">
        <v>394</v>
      </c>
      <c r="B144" s="138">
        <v>8181820</v>
      </c>
      <c r="C144" s="138">
        <v>-4791501.8600000003</v>
      </c>
      <c r="D144" s="138">
        <v>3390318.14</v>
      </c>
      <c r="E144" s="138">
        <v>3390318.14</v>
      </c>
      <c r="F144" s="138">
        <v>3390318.14</v>
      </c>
      <c r="G144" s="138">
        <v>0</v>
      </c>
    </row>
    <row r="145" spans="1:7">
      <c r="A145" s="132" t="s">
        <v>393</v>
      </c>
      <c r="B145" s="138">
        <v>0</v>
      </c>
      <c r="C145" s="138">
        <v>0</v>
      </c>
      <c r="D145" s="138">
        <v>0</v>
      </c>
      <c r="E145" s="138">
        <v>0</v>
      </c>
      <c r="F145" s="138">
        <v>0</v>
      </c>
      <c r="G145" s="138">
        <v>0</v>
      </c>
    </row>
    <row r="146" spans="1:7">
      <c r="A146" s="132" t="s">
        <v>392</v>
      </c>
      <c r="B146" s="138">
        <v>0</v>
      </c>
      <c r="C146" s="138">
        <v>0</v>
      </c>
      <c r="D146" s="138">
        <v>0</v>
      </c>
      <c r="E146" s="138">
        <v>0</v>
      </c>
      <c r="F146" s="138">
        <v>0</v>
      </c>
      <c r="G146" s="138">
        <v>0</v>
      </c>
    </row>
    <row r="147" spans="1:7">
      <c r="A147" s="132" t="s">
        <v>391</v>
      </c>
      <c r="B147" s="138">
        <v>0</v>
      </c>
      <c r="C147" s="138">
        <v>0</v>
      </c>
      <c r="D147" s="138">
        <v>0</v>
      </c>
      <c r="E147" s="138">
        <v>0</v>
      </c>
      <c r="F147" s="138">
        <v>0</v>
      </c>
      <c r="G147" s="138">
        <v>0</v>
      </c>
    </row>
    <row r="148" spans="1:7">
      <c r="A148" s="132" t="s">
        <v>390</v>
      </c>
      <c r="B148" s="138">
        <v>0</v>
      </c>
      <c r="C148" s="138">
        <v>0</v>
      </c>
      <c r="D148" s="138">
        <v>0</v>
      </c>
      <c r="E148" s="138">
        <v>0</v>
      </c>
      <c r="F148" s="138">
        <v>0</v>
      </c>
      <c r="G148" s="138">
        <v>0</v>
      </c>
    </row>
    <row r="149" spans="1:7">
      <c r="A149" s="132" t="s">
        <v>389</v>
      </c>
      <c r="B149" s="138">
        <v>0</v>
      </c>
      <c r="C149" s="138">
        <v>16172510.4</v>
      </c>
      <c r="D149" s="138">
        <v>16172510.4</v>
      </c>
      <c r="E149" s="138">
        <v>16172510.4</v>
      </c>
      <c r="F149" s="138">
        <v>16172510.4</v>
      </c>
      <c r="G149" s="138">
        <v>0</v>
      </c>
    </row>
    <row r="150" spans="1:7">
      <c r="A150" s="137" t="s">
        <v>388</v>
      </c>
      <c r="B150" s="136">
        <v>1410330210</v>
      </c>
      <c r="C150" s="136">
        <v>424630268.07999998</v>
      </c>
      <c r="D150" s="136">
        <v>1834960478.0799999</v>
      </c>
      <c r="E150" s="136">
        <v>1581372236.47</v>
      </c>
      <c r="F150" s="136">
        <v>1539014813.1700001</v>
      </c>
      <c r="G150" s="136">
        <v>253588241.61000001</v>
      </c>
    </row>
    <row r="151" spans="1:7" ht="24.75" customHeight="1">
      <c r="A151" s="235" t="s">
        <v>387</v>
      </c>
      <c r="B151" s="235"/>
      <c r="C151" s="235"/>
      <c r="D151" s="235"/>
      <c r="E151" s="235"/>
      <c r="F151" s="235"/>
      <c r="G151" s="235"/>
    </row>
  </sheetData>
  <mergeCells count="5">
    <mergeCell ref="A1:G1"/>
    <mergeCell ref="A2:A3"/>
    <mergeCell ref="B2:F2"/>
    <mergeCell ref="G2:G3"/>
    <mergeCell ref="A151:G151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0" r:id="rId1"/>
  <rowBreaks count="2" manualBreakCount="2">
    <brk id="64" max="6" man="1"/>
    <brk id="12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workbookViewId="0">
      <selection activeCell="J24" sqref="J24"/>
    </sheetView>
  </sheetViews>
  <sheetFormatPr baseColWidth="10" defaultColWidth="7.5703125" defaultRowHeight="12.75"/>
  <cols>
    <col min="1" max="1" width="50.28515625" style="127" customWidth="1"/>
    <col min="2" max="2" width="11.28515625" style="127" bestFit="1" customWidth="1"/>
    <col min="3" max="3" width="10.7109375" style="127" customWidth="1"/>
    <col min="4" max="6" width="11.28515625" style="127" bestFit="1" customWidth="1"/>
    <col min="7" max="7" width="10.28515625" style="127" bestFit="1" customWidth="1"/>
    <col min="8" max="16384" width="7.5703125" style="127"/>
  </cols>
  <sheetData>
    <row r="1" spans="1:7" ht="70.900000000000006" customHeight="1">
      <c r="A1" s="236" t="s">
        <v>471</v>
      </c>
      <c r="B1" s="237"/>
      <c r="C1" s="237"/>
      <c r="D1" s="237"/>
      <c r="E1" s="237"/>
      <c r="F1" s="237"/>
      <c r="G1" s="237"/>
    </row>
    <row r="2" spans="1:7" ht="18" customHeight="1">
      <c r="A2" s="229" t="s">
        <v>5</v>
      </c>
      <c r="B2" s="238" t="s">
        <v>464</v>
      </c>
      <c r="C2" s="239"/>
      <c r="D2" s="239"/>
      <c r="E2" s="239"/>
      <c r="F2" s="240"/>
      <c r="G2" s="241" t="s">
        <v>463</v>
      </c>
    </row>
    <row r="3" spans="1:7" ht="22.5" customHeight="1">
      <c r="A3" s="230"/>
      <c r="B3" s="149" t="s">
        <v>377</v>
      </c>
      <c r="C3" s="135" t="s">
        <v>286</v>
      </c>
      <c r="D3" s="149" t="s">
        <v>285</v>
      </c>
      <c r="E3" s="149" t="s">
        <v>284</v>
      </c>
      <c r="F3" s="148" t="s">
        <v>376</v>
      </c>
      <c r="G3" s="242"/>
    </row>
    <row r="4" spans="1:7" ht="13.9" customHeight="1">
      <c r="A4" s="134" t="s">
        <v>470</v>
      </c>
      <c r="B4" s="147">
        <v>1270011838</v>
      </c>
      <c r="C4" s="147">
        <v>277392805.93000001</v>
      </c>
      <c r="D4" s="147">
        <v>1547404643.9300001</v>
      </c>
      <c r="E4" s="147">
        <v>1296831748.4100001</v>
      </c>
      <c r="F4" s="147">
        <v>1259998689.6099999</v>
      </c>
      <c r="G4" s="147">
        <v>250572895.52000001</v>
      </c>
    </row>
    <row r="5" spans="1:7" ht="13.5" customHeight="1">
      <c r="A5" s="132" t="s">
        <v>468</v>
      </c>
      <c r="B5" s="130">
        <v>0</v>
      </c>
      <c r="C5" s="130">
        <v>0</v>
      </c>
      <c r="D5" s="130">
        <v>0</v>
      </c>
      <c r="E5" s="130">
        <v>0</v>
      </c>
      <c r="F5" s="130">
        <v>0</v>
      </c>
      <c r="G5" s="130">
        <v>0</v>
      </c>
    </row>
    <row r="6" spans="1:7" ht="13.5" customHeight="1">
      <c r="A6" s="132" t="s">
        <v>467</v>
      </c>
      <c r="B6" s="130">
        <v>1226493859.8900001</v>
      </c>
      <c r="C6" s="130">
        <v>275892805.93000001</v>
      </c>
      <c r="D6" s="130">
        <v>1502386665.8199999</v>
      </c>
      <c r="E6" s="130">
        <v>1251813770.3</v>
      </c>
      <c r="F6" s="130">
        <v>1214980711.5</v>
      </c>
      <c r="G6" s="130">
        <v>250572895.52000001</v>
      </c>
    </row>
    <row r="7" spans="1:7" ht="13.5" customHeight="1">
      <c r="A7" s="132" t="s">
        <v>466</v>
      </c>
      <c r="B7" s="130">
        <v>43517978.109999999</v>
      </c>
      <c r="C7" s="130">
        <v>1500000</v>
      </c>
      <c r="D7" s="130">
        <v>45017978.109999999</v>
      </c>
      <c r="E7" s="130">
        <v>45017978.109999999</v>
      </c>
      <c r="F7" s="130">
        <v>45017978.109999999</v>
      </c>
      <c r="G7" s="130">
        <v>0</v>
      </c>
    </row>
    <row r="8" spans="1:7" ht="13.5" customHeight="1">
      <c r="A8" s="131" t="s">
        <v>469</v>
      </c>
      <c r="B8" s="146">
        <v>140318372</v>
      </c>
      <c r="C8" s="146">
        <v>147237462.15000001</v>
      </c>
      <c r="D8" s="146">
        <v>287555834.14999998</v>
      </c>
      <c r="E8" s="146">
        <v>284540488.06</v>
      </c>
      <c r="F8" s="146">
        <v>279016123.56</v>
      </c>
      <c r="G8" s="146">
        <v>3015346.09</v>
      </c>
    </row>
    <row r="9" spans="1:7" ht="13.5" customHeight="1">
      <c r="A9" s="132" t="s">
        <v>468</v>
      </c>
      <c r="B9" s="130">
        <v>0</v>
      </c>
      <c r="C9" s="130">
        <v>0</v>
      </c>
      <c r="D9" s="130">
        <v>0</v>
      </c>
      <c r="E9" s="130">
        <v>0</v>
      </c>
      <c r="F9" s="130">
        <v>0</v>
      </c>
      <c r="G9" s="130">
        <v>0</v>
      </c>
    </row>
    <row r="10" spans="1:7" ht="13.5" customHeight="1">
      <c r="A10" s="132" t="s">
        <v>467</v>
      </c>
      <c r="B10" s="130">
        <v>140318372</v>
      </c>
      <c r="C10" s="130">
        <v>147237462.15000001</v>
      </c>
      <c r="D10" s="130">
        <v>287555834.14999998</v>
      </c>
      <c r="E10" s="130">
        <v>284540488.06</v>
      </c>
      <c r="F10" s="130">
        <v>279016123.56</v>
      </c>
      <c r="G10" s="130">
        <v>3015346.09</v>
      </c>
    </row>
    <row r="11" spans="1:7" ht="13.5" customHeight="1">
      <c r="A11" s="132" t="s">
        <v>466</v>
      </c>
      <c r="B11" s="130">
        <v>0</v>
      </c>
      <c r="C11" s="130">
        <v>0</v>
      </c>
      <c r="D11" s="130">
        <v>0</v>
      </c>
      <c r="E11" s="130">
        <v>0</v>
      </c>
      <c r="F11" s="130">
        <v>0</v>
      </c>
      <c r="G11" s="130">
        <v>0</v>
      </c>
    </row>
    <row r="12" spans="1:7" ht="17.649999999999999" customHeight="1">
      <c r="A12" s="129" t="s">
        <v>388</v>
      </c>
      <c r="B12" s="145">
        <v>1410330210</v>
      </c>
      <c r="C12" s="145">
        <v>424630268.07999998</v>
      </c>
      <c r="D12" s="145">
        <v>1834960478.0799999</v>
      </c>
      <c r="E12" s="145">
        <v>1581372236.47</v>
      </c>
      <c r="F12" s="145">
        <v>1539014813.1700001</v>
      </c>
      <c r="G12" s="145">
        <v>253588241.61000001</v>
      </c>
    </row>
    <row r="13" spans="1:7" ht="23.45" customHeight="1">
      <c r="A13" s="243" t="s">
        <v>387</v>
      </c>
      <c r="B13" s="243"/>
      <c r="C13" s="243"/>
      <c r="D13" s="243"/>
      <c r="E13" s="243"/>
      <c r="F13" s="243"/>
      <c r="G13" s="243"/>
    </row>
  </sheetData>
  <mergeCells count="5">
    <mergeCell ref="A1:G1"/>
    <mergeCell ref="A2:A3"/>
    <mergeCell ref="B2:F2"/>
    <mergeCell ref="G2:G3"/>
    <mergeCell ref="A13:G13"/>
  </mergeCells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zoomScaleNormal="100" zoomScaleSheetLayoutView="90" workbookViewId="0">
      <selection activeCell="J24" sqref="J24"/>
    </sheetView>
  </sheetViews>
  <sheetFormatPr baseColWidth="10" defaultColWidth="7.5703125" defaultRowHeight="12.75"/>
  <cols>
    <col min="1" max="1" width="50.28515625" style="127" customWidth="1"/>
    <col min="2" max="2" width="12.7109375" style="127" bestFit="1" customWidth="1"/>
    <col min="3" max="3" width="13.7109375" style="127" customWidth="1"/>
    <col min="4" max="6" width="12.7109375" style="127" bestFit="1" customWidth="1"/>
    <col min="7" max="7" width="11.28515625" style="127" bestFit="1" customWidth="1"/>
    <col min="8" max="16384" width="7.5703125" style="127"/>
  </cols>
  <sheetData>
    <row r="1" spans="1:7" ht="82.9" customHeight="1">
      <c r="A1" s="194" t="s">
        <v>506</v>
      </c>
      <c r="B1" s="195"/>
      <c r="C1" s="195"/>
      <c r="D1" s="195"/>
      <c r="E1" s="195"/>
      <c r="F1" s="195"/>
      <c r="G1" s="195"/>
    </row>
    <row r="2" spans="1:7" ht="18" customHeight="1">
      <c r="A2" s="229" t="s">
        <v>5</v>
      </c>
      <c r="B2" s="238" t="s">
        <v>464</v>
      </c>
      <c r="C2" s="239"/>
      <c r="D2" s="239"/>
      <c r="E2" s="239"/>
      <c r="F2" s="240"/>
      <c r="G2" s="233" t="s">
        <v>463</v>
      </c>
    </row>
    <row r="3" spans="1:7" ht="24">
      <c r="A3" s="230"/>
      <c r="B3" s="135" t="s">
        <v>377</v>
      </c>
      <c r="C3" s="154" t="s">
        <v>286</v>
      </c>
      <c r="D3" s="135" t="s">
        <v>285</v>
      </c>
      <c r="E3" s="135" t="s">
        <v>284</v>
      </c>
      <c r="F3" s="135" t="s">
        <v>376</v>
      </c>
      <c r="G3" s="234"/>
    </row>
    <row r="4" spans="1:7">
      <c r="A4" s="134" t="s">
        <v>505</v>
      </c>
      <c r="B4" s="153">
        <v>1270011838</v>
      </c>
      <c r="C4" s="153">
        <v>277392805.93000001</v>
      </c>
      <c r="D4" s="153">
        <v>1547404643.9300001</v>
      </c>
      <c r="E4" s="153">
        <v>1296831748.4100001</v>
      </c>
      <c r="F4" s="153">
        <v>1259998689.6099999</v>
      </c>
      <c r="G4" s="153">
        <v>250572895.52000001</v>
      </c>
    </row>
    <row r="5" spans="1:7">
      <c r="A5" s="131" t="s">
        <v>503</v>
      </c>
      <c r="B5" s="152">
        <v>666120373.73000002</v>
      </c>
      <c r="C5" s="152">
        <v>47632657.759999998</v>
      </c>
      <c r="D5" s="152">
        <v>713753031.49000001</v>
      </c>
      <c r="E5" s="152">
        <v>688894106.77999997</v>
      </c>
      <c r="F5" s="152">
        <v>672537942.22000003</v>
      </c>
      <c r="G5" s="152">
        <v>24858924.710000001</v>
      </c>
    </row>
    <row r="6" spans="1:7">
      <c r="A6" s="132" t="s">
        <v>502</v>
      </c>
      <c r="B6" s="151">
        <v>28303843.190000001</v>
      </c>
      <c r="C6" s="151">
        <v>713909.21</v>
      </c>
      <c r="D6" s="151">
        <v>29017752.399999999</v>
      </c>
      <c r="E6" s="151">
        <v>29017752.399999999</v>
      </c>
      <c r="F6" s="151">
        <v>28143878.280000001</v>
      </c>
      <c r="G6" s="151">
        <v>0</v>
      </c>
    </row>
    <row r="7" spans="1:7">
      <c r="A7" s="132" t="s">
        <v>501</v>
      </c>
      <c r="B7" s="151">
        <v>0</v>
      </c>
      <c r="C7" s="151">
        <v>0</v>
      </c>
      <c r="D7" s="151">
        <v>0</v>
      </c>
      <c r="E7" s="151">
        <v>0</v>
      </c>
      <c r="F7" s="151">
        <v>0</v>
      </c>
      <c r="G7" s="151">
        <v>0</v>
      </c>
    </row>
    <row r="8" spans="1:7">
      <c r="A8" s="132" t="s">
        <v>500</v>
      </c>
      <c r="B8" s="151">
        <v>107240623.95</v>
      </c>
      <c r="C8" s="151">
        <v>4352862.07</v>
      </c>
      <c r="D8" s="151">
        <v>111593486.02</v>
      </c>
      <c r="E8" s="151">
        <v>111593486.02</v>
      </c>
      <c r="F8" s="151">
        <v>107605126.89</v>
      </c>
      <c r="G8" s="151">
        <v>0</v>
      </c>
    </row>
    <row r="9" spans="1:7">
      <c r="A9" s="132" t="s">
        <v>499</v>
      </c>
      <c r="B9" s="151">
        <v>0</v>
      </c>
      <c r="C9" s="151">
        <v>0</v>
      </c>
      <c r="D9" s="151">
        <v>0</v>
      </c>
      <c r="E9" s="151">
        <v>0</v>
      </c>
      <c r="F9" s="151">
        <v>0</v>
      </c>
      <c r="G9" s="151">
        <v>0</v>
      </c>
    </row>
    <row r="10" spans="1:7">
      <c r="A10" s="132" t="s">
        <v>498</v>
      </c>
      <c r="B10" s="151">
        <v>58590830.130000003</v>
      </c>
      <c r="C10" s="151">
        <v>30367164.82</v>
      </c>
      <c r="D10" s="151">
        <v>88957994.950000003</v>
      </c>
      <c r="E10" s="151">
        <v>81318453.950000003</v>
      </c>
      <c r="F10" s="151">
        <v>78381927.540000007</v>
      </c>
      <c r="G10" s="151">
        <v>7639541</v>
      </c>
    </row>
    <row r="11" spans="1:7">
      <c r="A11" s="132" t="s">
        <v>497</v>
      </c>
      <c r="B11" s="151">
        <v>0</v>
      </c>
      <c r="C11" s="151">
        <v>0</v>
      </c>
      <c r="D11" s="151">
        <v>0</v>
      </c>
      <c r="E11" s="151">
        <v>0</v>
      </c>
      <c r="F11" s="151">
        <v>0</v>
      </c>
      <c r="G11" s="151">
        <v>0</v>
      </c>
    </row>
    <row r="12" spans="1:7">
      <c r="A12" s="132" t="s">
        <v>496</v>
      </c>
      <c r="B12" s="151">
        <v>333871888.57999998</v>
      </c>
      <c r="C12" s="151">
        <v>-18996636.309999999</v>
      </c>
      <c r="D12" s="151">
        <v>314875252.26999998</v>
      </c>
      <c r="E12" s="151">
        <v>304655868.56</v>
      </c>
      <c r="F12" s="151">
        <v>302034602.97000003</v>
      </c>
      <c r="G12" s="151">
        <v>10219383.710000001</v>
      </c>
    </row>
    <row r="13" spans="1:7">
      <c r="A13" s="132" t="s">
        <v>495</v>
      </c>
      <c r="B13" s="151">
        <v>138113187.88</v>
      </c>
      <c r="C13" s="151">
        <v>31195357.969999999</v>
      </c>
      <c r="D13" s="151">
        <v>169308545.84999999</v>
      </c>
      <c r="E13" s="151">
        <v>162308545.84999999</v>
      </c>
      <c r="F13" s="151">
        <v>156372406.53999999</v>
      </c>
      <c r="G13" s="151">
        <v>7000000</v>
      </c>
    </row>
    <row r="14" spans="1:7">
      <c r="A14" s="131" t="s">
        <v>494</v>
      </c>
      <c r="B14" s="152">
        <v>578888972.87</v>
      </c>
      <c r="C14" s="152">
        <v>172339446.49000001</v>
      </c>
      <c r="D14" s="152">
        <v>751228419.36000001</v>
      </c>
      <c r="E14" s="152">
        <v>527014448.55000001</v>
      </c>
      <c r="F14" s="152">
        <v>510903302.64999998</v>
      </c>
      <c r="G14" s="152">
        <v>224213970.81</v>
      </c>
    </row>
    <row r="15" spans="1:7">
      <c r="A15" s="132" t="s">
        <v>493</v>
      </c>
      <c r="B15" s="151">
        <v>10706307.4</v>
      </c>
      <c r="C15" s="151">
        <v>-7074321.1900000004</v>
      </c>
      <c r="D15" s="151">
        <v>3631986.21</v>
      </c>
      <c r="E15" s="151">
        <v>3318364.21</v>
      </c>
      <c r="F15" s="151">
        <v>3302821.02</v>
      </c>
      <c r="G15" s="151">
        <v>313622</v>
      </c>
    </row>
    <row r="16" spans="1:7">
      <c r="A16" s="132" t="s">
        <v>492</v>
      </c>
      <c r="B16" s="151">
        <v>436188278.98000002</v>
      </c>
      <c r="C16" s="151">
        <v>206863620.02000001</v>
      </c>
      <c r="D16" s="151">
        <v>643051899</v>
      </c>
      <c r="E16" s="151">
        <v>419151550.19</v>
      </c>
      <c r="F16" s="151">
        <v>407480147.45999998</v>
      </c>
      <c r="G16" s="151">
        <v>223900348.81</v>
      </c>
    </row>
    <row r="17" spans="1:7">
      <c r="A17" s="132" t="s">
        <v>491</v>
      </c>
      <c r="B17" s="151">
        <v>0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</row>
    <row r="18" spans="1:7">
      <c r="A18" s="132" t="s">
        <v>490</v>
      </c>
      <c r="B18" s="151">
        <v>48465062.07</v>
      </c>
      <c r="C18" s="151">
        <v>-9853626.1500000004</v>
      </c>
      <c r="D18" s="151">
        <v>38611435.920000002</v>
      </c>
      <c r="E18" s="151">
        <v>38611435.920000002</v>
      </c>
      <c r="F18" s="151">
        <v>34457564.270000003</v>
      </c>
      <c r="G18" s="151">
        <v>0</v>
      </c>
    </row>
    <row r="19" spans="1:7">
      <c r="A19" s="132" t="s">
        <v>489</v>
      </c>
      <c r="B19" s="151">
        <v>37201190.07</v>
      </c>
      <c r="C19" s="151">
        <v>-20193328.559999999</v>
      </c>
      <c r="D19" s="151">
        <v>17007861.510000002</v>
      </c>
      <c r="E19" s="151">
        <v>17007861.510000002</v>
      </c>
      <c r="F19" s="151">
        <v>16808182.780000001</v>
      </c>
      <c r="G19" s="151">
        <v>0</v>
      </c>
    </row>
    <row r="20" spans="1:7">
      <c r="A20" s="132" t="s">
        <v>488</v>
      </c>
      <c r="B20" s="151">
        <v>43517978.109999999</v>
      </c>
      <c r="C20" s="151">
        <v>1500000</v>
      </c>
      <c r="D20" s="151">
        <v>45017978.109999999</v>
      </c>
      <c r="E20" s="151">
        <v>45017978.109999999</v>
      </c>
      <c r="F20" s="151">
        <v>45017978.109999999</v>
      </c>
      <c r="G20" s="151">
        <v>0</v>
      </c>
    </row>
    <row r="21" spans="1:7">
      <c r="A21" s="132" t="s">
        <v>487</v>
      </c>
      <c r="B21" s="151">
        <v>2810156.24</v>
      </c>
      <c r="C21" s="151">
        <v>1097102.3700000001</v>
      </c>
      <c r="D21" s="151">
        <v>3907258.61</v>
      </c>
      <c r="E21" s="151">
        <v>3907258.61</v>
      </c>
      <c r="F21" s="151">
        <v>3836609.01</v>
      </c>
      <c r="G21" s="151">
        <v>0</v>
      </c>
    </row>
    <row r="22" spans="1:7" ht="24">
      <c r="A22" s="131" t="s">
        <v>486</v>
      </c>
      <c r="B22" s="152">
        <v>25002491.399999999</v>
      </c>
      <c r="C22" s="152">
        <v>13105821.359999999</v>
      </c>
      <c r="D22" s="152">
        <v>38108312.759999998</v>
      </c>
      <c r="E22" s="152">
        <v>36608312.759999998</v>
      </c>
      <c r="F22" s="152">
        <v>36320687.399999999</v>
      </c>
      <c r="G22" s="152">
        <v>1500000</v>
      </c>
    </row>
    <row r="23" spans="1:7" ht="24">
      <c r="A23" s="132" t="s">
        <v>485</v>
      </c>
      <c r="B23" s="151">
        <v>6248167.1699999999</v>
      </c>
      <c r="C23" s="151">
        <v>-976352.63</v>
      </c>
      <c r="D23" s="151">
        <v>5271814.54</v>
      </c>
      <c r="E23" s="151">
        <v>5271814.54</v>
      </c>
      <c r="F23" s="151">
        <v>5147543.18</v>
      </c>
      <c r="G23" s="151">
        <v>0</v>
      </c>
    </row>
    <row r="24" spans="1:7">
      <c r="A24" s="132" t="s">
        <v>484</v>
      </c>
      <c r="B24" s="151">
        <v>4335514.82</v>
      </c>
      <c r="C24" s="151">
        <v>-590308.79</v>
      </c>
      <c r="D24" s="151">
        <v>3745206.03</v>
      </c>
      <c r="E24" s="151">
        <v>2245206.0299999998</v>
      </c>
      <c r="F24" s="151">
        <v>2195730.4</v>
      </c>
      <c r="G24" s="151">
        <v>1500000</v>
      </c>
    </row>
    <row r="25" spans="1:7">
      <c r="A25" s="132" t="s">
        <v>483</v>
      </c>
      <c r="B25" s="151">
        <v>0</v>
      </c>
      <c r="C25" s="151">
        <v>0</v>
      </c>
      <c r="D25" s="151">
        <v>0</v>
      </c>
      <c r="E25" s="151">
        <v>0</v>
      </c>
      <c r="F25" s="151">
        <v>0</v>
      </c>
      <c r="G25" s="151">
        <v>0</v>
      </c>
    </row>
    <row r="26" spans="1:7">
      <c r="A26" s="132" t="s">
        <v>482</v>
      </c>
      <c r="B26" s="151">
        <v>0</v>
      </c>
      <c r="C26" s="151">
        <v>0</v>
      </c>
      <c r="D26" s="151">
        <v>0</v>
      </c>
      <c r="E26" s="151">
        <v>0</v>
      </c>
      <c r="F26" s="151">
        <v>0</v>
      </c>
      <c r="G26" s="151">
        <v>0</v>
      </c>
    </row>
    <row r="27" spans="1:7">
      <c r="A27" s="132" t="s">
        <v>481</v>
      </c>
      <c r="B27" s="151">
        <v>0</v>
      </c>
      <c r="C27" s="151">
        <v>0</v>
      </c>
      <c r="D27" s="151">
        <v>0</v>
      </c>
      <c r="E27" s="151">
        <v>0</v>
      </c>
      <c r="F27" s="151">
        <v>0</v>
      </c>
      <c r="G27" s="151">
        <v>0</v>
      </c>
    </row>
    <row r="28" spans="1:7">
      <c r="A28" s="132" t="s">
        <v>480</v>
      </c>
      <c r="B28" s="151">
        <v>0</v>
      </c>
      <c r="C28" s="151">
        <v>0</v>
      </c>
      <c r="D28" s="151">
        <v>0</v>
      </c>
      <c r="E28" s="151">
        <v>0</v>
      </c>
      <c r="F28" s="151">
        <v>0</v>
      </c>
      <c r="G28" s="151">
        <v>0</v>
      </c>
    </row>
    <row r="29" spans="1:7">
      <c r="A29" s="132" t="s">
        <v>479</v>
      </c>
      <c r="B29" s="151">
        <v>4251846.9000000004</v>
      </c>
      <c r="C29" s="151">
        <v>1802771.16</v>
      </c>
      <c r="D29" s="151">
        <v>6054618.0599999996</v>
      </c>
      <c r="E29" s="151">
        <v>6054618.0599999996</v>
      </c>
      <c r="F29" s="151">
        <v>5995179.75</v>
      </c>
      <c r="G29" s="151">
        <v>0</v>
      </c>
    </row>
    <row r="30" spans="1:7">
      <c r="A30" s="132" t="s">
        <v>478</v>
      </c>
      <c r="B30" s="151">
        <v>0</v>
      </c>
      <c r="C30" s="151">
        <v>0</v>
      </c>
      <c r="D30" s="151">
        <v>0</v>
      </c>
      <c r="E30" s="151">
        <v>0</v>
      </c>
      <c r="F30" s="151">
        <v>0</v>
      </c>
      <c r="G30" s="151">
        <v>0</v>
      </c>
    </row>
    <row r="31" spans="1:7">
      <c r="A31" s="132" t="s">
        <v>477</v>
      </c>
      <c r="B31" s="151">
        <v>10166962.51</v>
      </c>
      <c r="C31" s="151">
        <v>12869711.619999999</v>
      </c>
      <c r="D31" s="151">
        <v>23036674.129999999</v>
      </c>
      <c r="E31" s="151">
        <v>23036674.129999999</v>
      </c>
      <c r="F31" s="151">
        <v>22982234.07</v>
      </c>
      <c r="G31" s="151">
        <v>0</v>
      </c>
    </row>
    <row r="32" spans="1:7" ht="24">
      <c r="A32" s="131" t="s">
        <v>476</v>
      </c>
      <c r="B32" s="152">
        <v>0</v>
      </c>
      <c r="C32" s="152">
        <v>44314880.32</v>
      </c>
      <c r="D32" s="152">
        <v>44314880.32</v>
      </c>
      <c r="E32" s="152">
        <v>44314880.32</v>
      </c>
      <c r="F32" s="152">
        <v>40236757.340000004</v>
      </c>
      <c r="G32" s="152">
        <v>0</v>
      </c>
    </row>
    <row r="33" spans="1:7" ht="24">
      <c r="A33" s="132" t="s">
        <v>475</v>
      </c>
      <c r="B33" s="151">
        <v>0</v>
      </c>
      <c r="C33" s="151">
        <v>0</v>
      </c>
      <c r="D33" s="151">
        <v>0</v>
      </c>
      <c r="E33" s="151">
        <v>0</v>
      </c>
      <c r="F33" s="151">
        <v>0</v>
      </c>
      <c r="G33" s="151">
        <v>0</v>
      </c>
    </row>
    <row r="34" spans="1:7" ht="24">
      <c r="A34" s="132" t="s">
        <v>474</v>
      </c>
      <c r="B34" s="151">
        <v>0</v>
      </c>
      <c r="C34" s="151">
        <v>0</v>
      </c>
      <c r="D34" s="151">
        <v>0</v>
      </c>
      <c r="E34" s="151">
        <v>0</v>
      </c>
      <c r="F34" s="151">
        <v>0</v>
      </c>
      <c r="G34" s="151">
        <v>0</v>
      </c>
    </row>
    <row r="35" spans="1:7">
      <c r="A35" s="132" t="s">
        <v>473</v>
      </c>
      <c r="B35" s="151">
        <v>0</v>
      </c>
      <c r="C35" s="151">
        <v>0</v>
      </c>
      <c r="D35" s="151">
        <v>0</v>
      </c>
      <c r="E35" s="151">
        <v>0</v>
      </c>
      <c r="F35" s="151">
        <v>0</v>
      </c>
      <c r="G35" s="151">
        <v>0</v>
      </c>
    </row>
    <row r="36" spans="1:7">
      <c r="A36" s="132" t="s">
        <v>472</v>
      </c>
      <c r="B36" s="151">
        <v>0</v>
      </c>
      <c r="C36" s="151">
        <v>44314880.32</v>
      </c>
      <c r="D36" s="151">
        <v>44314880.32</v>
      </c>
      <c r="E36" s="151">
        <v>44314880.32</v>
      </c>
      <c r="F36" s="151">
        <v>40236757.340000004</v>
      </c>
      <c r="G36" s="151">
        <v>0</v>
      </c>
    </row>
    <row r="37" spans="1:7">
      <c r="A37" s="131" t="s">
        <v>504</v>
      </c>
      <c r="B37" s="152">
        <v>140318372</v>
      </c>
      <c r="C37" s="152">
        <v>147237462.15000001</v>
      </c>
      <c r="D37" s="152">
        <v>287555834.14999998</v>
      </c>
      <c r="E37" s="152">
        <v>284540488.06</v>
      </c>
      <c r="F37" s="152">
        <v>279016123.56</v>
      </c>
      <c r="G37" s="152">
        <v>3015346.09</v>
      </c>
    </row>
    <row r="38" spans="1:7">
      <c r="A38" s="131" t="s">
        <v>503</v>
      </c>
      <c r="B38" s="152">
        <v>3526803.62</v>
      </c>
      <c r="C38" s="152">
        <v>61494865.07</v>
      </c>
      <c r="D38" s="152">
        <v>65021668.689999998</v>
      </c>
      <c r="E38" s="152">
        <v>65012183.609999999</v>
      </c>
      <c r="F38" s="152">
        <v>62781206.460000001</v>
      </c>
      <c r="G38" s="152">
        <v>9485.08</v>
      </c>
    </row>
    <row r="39" spans="1:7">
      <c r="A39" s="132" t="s">
        <v>502</v>
      </c>
      <c r="B39" s="151">
        <v>0</v>
      </c>
      <c r="C39" s="151">
        <v>0</v>
      </c>
      <c r="D39" s="151">
        <v>0</v>
      </c>
      <c r="E39" s="151">
        <v>0</v>
      </c>
      <c r="F39" s="151">
        <v>0</v>
      </c>
      <c r="G39" s="151">
        <v>0</v>
      </c>
    </row>
    <row r="40" spans="1:7">
      <c r="A40" s="132" t="s">
        <v>501</v>
      </c>
      <c r="B40" s="151">
        <v>0</v>
      </c>
      <c r="C40" s="151">
        <v>0</v>
      </c>
      <c r="D40" s="151">
        <v>0</v>
      </c>
      <c r="E40" s="151">
        <v>0</v>
      </c>
      <c r="F40" s="151">
        <v>0</v>
      </c>
      <c r="G40" s="151">
        <v>0</v>
      </c>
    </row>
    <row r="41" spans="1:7">
      <c r="A41" s="132" t="s">
        <v>500</v>
      </c>
      <c r="B41" s="151">
        <v>0</v>
      </c>
      <c r="C41" s="151">
        <v>4500024.7300000004</v>
      </c>
      <c r="D41" s="151">
        <v>4500024.7300000004</v>
      </c>
      <c r="E41" s="151">
        <v>4499693.16</v>
      </c>
      <c r="F41" s="151">
        <v>4499693.16</v>
      </c>
      <c r="G41" s="151">
        <v>331.57</v>
      </c>
    </row>
    <row r="42" spans="1:7">
      <c r="A42" s="132" t="s">
        <v>499</v>
      </c>
      <c r="B42" s="151">
        <v>0</v>
      </c>
      <c r="C42" s="151">
        <v>0</v>
      </c>
      <c r="D42" s="151">
        <v>0</v>
      </c>
      <c r="E42" s="151">
        <v>0</v>
      </c>
      <c r="F42" s="151">
        <v>0</v>
      </c>
      <c r="G42" s="151">
        <v>0</v>
      </c>
    </row>
    <row r="43" spans="1:7">
      <c r="A43" s="132" t="s">
        <v>498</v>
      </c>
      <c r="B43" s="151">
        <v>0</v>
      </c>
      <c r="C43" s="151">
        <v>11600000</v>
      </c>
      <c r="D43" s="151">
        <v>11600000</v>
      </c>
      <c r="E43" s="151">
        <v>11600000</v>
      </c>
      <c r="F43" s="151">
        <v>11600000</v>
      </c>
      <c r="G43" s="151">
        <v>0</v>
      </c>
    </row>
    <row r="44" spans="1:7">
      <c r="A44" s="132" t="s">
        <v>497</v>
      </c>
      <c r="B44" s="151">
        <v>0</v>
      </c>
      <c r="C44" s="151">
        <v>0</v>
      </c>
      <c r="D44" s="151">
        <v>0</v>
      </c>
      <c r="E44" s="151">
        <v>0</v>
      </c>
      <c r="F44" s="151">
        <v>0</v>
      </c>
      <c r="G44" s="151">
        <v>0</v>
      </c>
    </row>
    <row r="45" spans="1:7">
      <c r="A45" s="132" t="s">
        <v>496</v>
      </c>
      <c r="B45" s="151">
        <v>3526803.62</v>
      </c>
      <c r="C45" s="151">
        <v>42729043.520000003</v>
      </c>
      <c r="D45" s="151">
        <v>46255847.140000001</v>
      </c>
      <c r="E45" s="151">
        <v>46246693.630000003</v>
      </c>
      <c r="F45" s="151">
        <v>44015716.479999997</v>
      </c>
      <c r="G45" s="151">
        <v>9153.51</v>
      </c>
    </row>
    <row r="46" spans="1:7">
      <c r="A46" s="132" t="s">
        <v>495</v>
      </c>
      <c r="B46" s="151">
        <v>0</v>
      </c>
      <c r="C46" s="151">
        <v>2665796.8199999998</v>
      </c>
      <c r="D46" s="151">
        <v>2665796.8199999998</v>
      </c>
      <c r="E46" s="151">
        <v>2665796.8199999998</v>
      </c>
      <c r="F46" s="151">
        <v>2665796.8199999998</v>
      </c>
      <c r="G46" s="151">
        <v>0</v>
      </c>
    </row>
    <row r="47" spans="1:7">
      <c r="A47" s="131" t="s">
        <v>494</v>
      </c>
      <c r="B47" s="152">
        <v>120791568.38</v>
      </c>
      <c r="C47" s="152">
        <v>71485144.530000001</v>
      </c>
      <c r="D47" s="152">
        <v>192276712.91</v>
      </c>
      <c r="E47" s="152">
        <v>190770874.81999999</v>
      </c>
      <c r="F47" s="152">
        <v>187477487.47</v>
      </c>
      <c r="G47" s="152">
        <v>1505838.09</v>
      </c>
    </row>
    <row r="48" spans="1:7">
      <c r="A48" s="132" t="s">
        <v>493</v>
      </c>
      <c r="B48" s="151">
        <v>0</v>
      </c>
      <c r="C48" s="151">
        <v>0</v>
      </c>
      <c r="D48" s="151">
        <v>0</v>
      </c>
      <c r="E48" s="151">
        <v>0</v>
      </c>
      <c r="F48" s="151">
        <v>0</v>
      </c>
      <c r="G48" s="151">
        <v>0</v>
      </c>
    </row>
    <row r="49" spans="1:7">
      <c r="A49" s="132" t="s">
        <v>492</v>
      </c>
      <c r="B49" s="151">
        <v>120791568.38</v>
      </c>
      <c r="C49" s="151">
        <v>71485144.530000001</v>
      </c>
      <c r="D49" s="151">
        <v>192276712.91</v>
      </c>
      <c r="E49" s="151">
        <v>190770874.81999999</v>
      </c>
      <c r="F49" s="151">
        <v>187477487.47</v>
      </c>
      <c r="G49" s="151">
        <v>1505838.09</v>
      </c>
    </row>
    <row r="50" spans="1:7">
      <c r="A50" s="132" t="s">
        <v>491</v>
      </c>
      <c r="B50" s="151">
        <v>0</v>
      </c>
      <c r="C50" s="151">
        <v>0</v>
      </c>
      <c r="D50" s="151">
        <v>0</v>
      </c>
      <c r="E50" s="151">
        <v>0</v>
      </c>
      <c r="F50" s="151">
        <v>0</v>
      </c>
      <c r="G50" s="151">
        <v>0</v>
      </c>
    </row>
    <row r="51" spans="1:7">
      <c r="A51" s="132" t="s">
        <v>490</v>
      </c>
      <c r="B51" s="151">
        <v>0</v>
      </c>
      <c r="C51" s="151">
        <v>0</v>
      </c>
      <c r="D51" s="151">
        <v>0</v>
      </c>
      <c r="E51" s="151">
        <v>0</v>
      </c>
      <c r="F51" s="151">
        <v>0</v>
      </c>
      <c r="G51" s="151">
        <v>0</v>
      </c>
    </row>
    <row r="52" spans="1:7">
      <c r="A52" s="132" t="s">
        <v>489</v>
      </c>
      <c r="B52" s="151">
        <v>0</v>
      </c>
      <c r="C52" s="151">
        <v>0</v>
      </c>
      <c r="D52" s="151">
        <v>0</v>
      </c>
      <c r="E52" s="151">
        <v>0</v>
      </c>
      <c r="F52" s="151">
        <v>0</v>
      </c>
      <c r="G52" s="151">
        <v>0</v>
      </c>
    </row>
    <row r="53" spans="1:7">
      <c r="A53" s="132" t="s">
        <v>488</v>
      </c>
      <c r="B53" s="151">
        <v>0</v>
      </c>
      <c r="C53" s="151">
        <v>0</v>
      </c>
      <c r="D53" s="151">
        <v>0</v>
      </c>
      <c r="E53" s="151">
        <v>0</v>
      </c>
      <c r="F53" s="151">
        <v>0</v>
      </c>
      <c r="G53" s="151">
        <v>0</v>
      </c>
    </row>
    <row r="54" spans="1:7">
      <c r="A54" s="132" t="s">
        <v>487</v>
      </c>
      <c r="B54" s="151">
        <v>0</v>
      </c>
      <c r="C54" s="151">
        <v>0</v>
      </c>
      <c r="D54" s="151">
        <v>0</v>
      </c>
      <c r="E54" s="151">
        <v>0</v>
      </c>
      <c r="F54" s="151">
        <v>0</v>
      </c>
      <c r="G54" s="151">
        <v>0</v>
      </c>
    </row>
    <row r="55" spans="1:7" ht="24">
      <c r="A55" s="131" t="s">
        <v>486</v>
      </c>
      <c r="B55" s="152">
        <v>0</v>
      </c>
      <c r="C55" s="152">
        <v>2876444.01</v>
      </c>
      <c r="D55" s="152">
        <v>2876444.01</v>
      </c>
      <c r="E55" s="152">
        <v>1376421.09</v>
      </c>
      <c r="F55" s="152">
        <v>1376421.09</v>
      </c>
      <c r="G55" s="152">
        <v>1500022.92</v>
      </c>
    </row>
    <row r="56" spans="1:7" ht="24">
      <c r="A56" s="132" t="s">
        <v>485</v>
      </c>
      <c r="B56" s="151">
        <v>0</v>
      </c>
      <c r="C56" s="151">
        <v>0</v>
      </c>
      <c r="D56" s="151">
        <v>0</v>
      </c>
      <c r="E56" s="151">
        <v>0</v>
      </c>
      <c r="F56" s="151">
        <v>0</v>
      </c>
      <c r="G56" s="151">
        <v>0</v>
      </c>
    </row>
    <row r="57" spans="1:7">
      <c r="A57" s="132" t="s">
        <v>484</v>
      </c>
      <c r="B57" s="151">
        <v>0</v>
      </c>
      <c r="C57" s="151">
        <v>1500022.92</v>
      </c>
      <c r="D57" s="151">
        <v>1500022.92</v>
      </c>
      <c r="E57" s="151">
        <v>0</v>
      </c>
      <c r="F57" s="151">
        <v>0</v>
      </c>
      <c r="G57" s="151">
        <v>1500022.92</v>
      </c>
    </row>
    <row r="58" spans="1:7">
      <c r="A58" s="132" t="s">
        <v>483</v>
      </c>
      <c r="B58" s="151">
        <v>0</v>
      </c>
      <c r="C58" s="151">
        <v>0</v>
      </c>
      <c r="D58" s="151">
        <v>0</v>
      </c>
      <c r="E58" s="151">
        <v>0</v>
      </c>
      <c r="F58" s="151">
        <v>0</v>
      </c>
      <c r="G58" s="151">
        <v>0</v>
      </c>
    </row>
    <row r="59" spans="1:7">
      <c r="A59" s="132" t="s">
        <v>482</v>
      </c>
      <c r="B59" s="151">
        <v>0</v>
      </c>
      <c r="C59" s="151">
        <v>0</v>
      </c>
      <c r="D59" s="151">
        <v>0</v>
      </c>
      <c r="E59" s="151">
        <v>0</v>
      </c>
      <c r="F59" s="151">
        <v>0</v>
      </c>
      <c r="G59" s="151">
        <v>0</v>
      </c>
    </row>
    <row r="60" spans="1:7">
      <c r="A60" s="132" t="s">
        <v>481</v>
      </c>
      <c r="B60" s="151">
        <v>0</v>
      </c>
      <c r="C60" s="151">
        <v>0</v>
      </c>
      <c r="D60" s="151">
        <v>0</v>
      </c>
      <c r="E60" s="151">
        <v>0</v>
      </c>
      <c r="F60" s="151">
        <v>0</v>
      </c>
      <c r="G60" s="151">
        <v>0</v>
      </c>
    </row>
    <row r="61" spans="1:7">
      <c r="A61" s="132" t="s">
        <v>480</v>
      </c>
      <c r="B61" s="151">
        <v>0</v>
      </c>
      <c r="C61" s="151">
        <v>0</v>
      </c>
      <c r="D61" s="151">
        <v>0</v>
      </c>
      <c r="E61" s="151">
        <v>0</v>
      </c>
      <c r="F61" s="151">
        <v>0</v>
      </c>
      <c r="G61" s="151">
        <v>0</v>
      </c>
    </row>
    <row r="62" spans="1:7">
      <c r="A62" s="132" t="s">
        <v>479</v>
      </c>
      <c r="B62" s="151">
        <v>0</v>
      </c>
      <c r="C62" s="151">
        <v>1376421.09</v>
      </c>
      <c r="D62" s="151">
        <v>1376421.09</v>
      </c>
      <c r="E62" s="151">
        <v>1376421.09</v>
      </c>
      <c r="F62" s="151">
        <v>1376421.09</v>
      </c>
      <c r="G62" s="151">
        <v>0</v>
      </c>
    </row>
    <row r="63" spans="1:7">
      <c r="A63" s="132" t="s">
        <v>478</v>
      </c>
      <c r="B63" s="151">
        <v>0</v>
      </c>
      <c r="C63" s="151">
        <v>0</v>
      </c>
      <c r="D63" s="151">
        <v>0</v>
      </c>
      <c r="E63" s="151">
        <v>0</v>
      </c>
      <c r="F63" s="151">
        <v>0</v>
      </c>
      <c r="G63" s="151">
        <v>0</v>
      </c>
    </row>
    <row r="64" spans="1:7">
      <c r="A64" s="132" t="s">
        <v>477</v>
      </c>
      <c r="B64" s="151">
        <v>0</v>
      </c>
      <c r="C64" s="151">
        <v>0</v>
      </c>
      <c r="D64" s="151">
        <v>0</v>
      </c>
      <c r="E64" s="151">
        <v>0</v>
      </c>
      <c r="F64" s="151">
        <v>0</v>
      </c>
      <c r="G64" s="151">
        <v>0</v>
      </c>
    </row>
    <row r="65" spans="1:7" ht="24">
      <c r="A65" s="131" t="s">
        <v>476</v>
      </c>
      <c r="B65" s="152">
        <v>16000000</v>
      </c>
      <c r="C65" s="152">
        <v>11381008.539999999</v>
      </c>
      <c r="D65" s="152">
        <v>27381008.539999999</v>
      </c>
      <c r="E65" s="152">
        <v>27381008.539999999</v>
      </c>
      <c r="F65" s="152">
        <v>27381008.539999999</v>
      </c>
      <c r="G65" s="152">
        <v>0</v>
      </c>
    </row>
    <row r="66" spans="1:7" ht="24">
      <c r="A66" s="132" t="s">
        <v>475</v>
      </c>
      <c r="B66" s="151">
        <v>16000000</v>
      </c>
      <c r="C66" s="151">
        <v>-4791501.8600000003</v>
      </c>
      <c r="D66" s="151">
        <v>11208498.140000001</v>
      </c>
      <c r="E66" s="151">
        <v>11208498.140000001</v>
      </c>
      <c r="F66" s="151">
        <v>11208498.140000001</v>
      </c>
      <c r="G66" s="151">
        <v>0</v>
      </c>
    </row>
    <row r="67" spans="1:7" ht="24">
      <c r="A67" s="132" t="s">
        <v>474</v>
      </c>
      <c r="B67" s="151">
        <v>0</v>
      </c>
      <c r="C67" s="151">
        <v>0</v>
      </c>
      <c r="D67" s="151">
        <v>0</v>
      </c>
      <c r="E67" s="151">
        <v>0</v>
      </c>
      <c r="F67" s="151">
        <v>0</v>
      </c>
      <c r="G67" s="151">
        <v>0</v>
      </c>
    </row>
    <row r="68" spans="1:7">
      <c r="A68" s="132" t="s">
        <v>473</v>
      </c>
      <c r="B68" s="151">
        <v>0</v>
      </c>
      <c r="C68" s="151">
        <v>0</v>
      </c>
      <c r="D68" s="151">
        <v>0</v>
      </c>
      <c r="E68" s="151">
        <v>0</v>
      </c>
      <c r="F68" s="151">
        <v>0</v>
      </c>
      <c r="G68" s="151">
        <v>0</v>
      </c>
    </row>
    <row r="69" spans="1:7">
      <c r="A69" s="132" t="s">
        <v>472</v>
      </c>
      <c r="B69" s="151">
        <v>0</v>
      </c>
      <c r="C69" s="151">
        <v>16172510.4</v>
      </c>
      <c r="D69" s="151">
        <v>16172510.4</v>
      </c>
      <c r="E69" s="151">
        <v>16172510.4</v>
      </c>
      <c r="F69" s="151">
        <v>16172510.4</v>
      </c>
      <c r="G69" s="151">
        <v>0</v>
      </c>
    </row>
    <row r="70" spans="1:7">
      <c r="A70" s="129" t="s">
        <v>388</v>
      </c>
      <c r="B70" s="150">
        <v>1410330210</v>
      </c>
      <c r="C70" s="150">
        <v>424630268.07999998</v>
      </c>
      <c r="D70" s="150">
        <v>1834960478.0799999</v>
      </c>
      <c r="E70" s="150">
        <v>1581372236.47</v>
      </c>
      <c r="F70" s="150">
        <v>1539014813.1700001</v>
      </c>
      <c r="G70" s="150">
        <v>253588241.61000001</v>
      </c>
    </row>
    <row r="71" spans="1:7" ht="23.45" customHeight="1">
      <c r="A71" s="243" t="s">
        <v>387</v>
      </c>
      <c r="B71" s="243"/>
      <c r="C71" s="243"/>
      <c r="D71" s="243"/>
      <c r="E71" s="243"/>
      <c r="F71" s="243"/>
      <c r="G71" s="243"/>
    </row>
  </sheetData>
  <mergeCells count="5">
    <mergeCell ref="A1:G1"/>
    <mergeCell ref="A2:A3"/>
    <mergeCell ref="B2:F2"/>
    <mergeCell ref="G2:G3"/>
    <mergeCell ref="A71:G71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showGridLines="0" zoomScale="90" zoomScaleNormal="90" zoomScaleSheetLayoutView="90" workbookViewId="0">
      <selection activeCell="J24" sqref="J24"/>
    </sheetView>
  </sheetViews>
  <sheetFormatPr baseColWidth="10" defaultColWidth="8" defaultRowHeight="12.75"/>
  <cols>
    <col min="1" max="1" width="74" style="127" bestFit="1" customWidth="1"/>
    <col min="2" max="7" width="14.28515625" style="127" customWidth="1"/>
    <col min="8" max="16384" width="8" style="127"/>
  </cols>
  <sheetData>
    <row r="1" spans="1:8" ht="80.45" customHeight="1">
      <c r="A1" s="194" t="s">
        <v>521</v>
      </c>
      <c r="B1" s="244"/>
      <c r="C1" s="244"/>
      <c r="D1" s="244"/>
      <c r="E1" s="244"/>
      <c r="F1" s="244"/>
      <c r="G1" s="244"/>
    </row>
    <row r="2" spans="1:8" ht="18.75" customHeight="1">
      <c r="A2" s="229" t="s">
        <v>5</v>
      </c>
      <c r="B2" s="231" t="s">
        <v>464</v>
      </c>
      <c r="C2" s="232"/>
      <c r="D2" s="232"/>
      <c r="E2" s="232"/>
      <c r="F2" s="233"/>
      <c r="G2" s="233" t="s">
        <v>463</v>
      </c>
    </row>
    <row r="3" spans="1:8" ht="31.5" customHeight="1">
      <c r="A3" s="230"/>
      <c r="B3" s="135" t="s">
        <v>377</v>
      </c>
      <c r="C3" s="135" t="s">
        <v>286</v>
      </c>
      <c r="D3" s="135" t="s">
        <v>285</v>
      </c>
      <c r="E3" s="135" t="s">
        <v>284</v>
      </c>
      <c r="F3" s="135" t="s">
        <v>376</v>
      </c>
      <c r="G3" s="234"/>
    </row>
    <row r="4" spans="1:8" ht="15" customHeight="1">
      <c r="A4" s="163" t="s">
        <v>520</v>
      </c>
      <c r="B4" s="161">
        <v>541395820.06000018</v>
      </c>
      <c r="C4" s="162">
        <v>-18000742.549999982</v>
      </c>
      <c r="D4" s="161">
        <v>523395077.51000017</v>
      </c>
      <c r="E4" s="161">
        <v>523395077.51000017</v>
      </c>
      <c r="F4" s="161">
        <v>511592011.88000011</v>
      </c>
      <c r="G4" s="172">
        <v>0</v>
      </c>
    </row>
    <row r="5" spans="1:8" ht="15" customHeight="1">
      <c r="A5" s="168" t="s">
        <v>518</v>
      </c>
      <c r="B5" s="167">
        <v>321194241.45000023</v>
      </c>
      <c r="C5" s="166">
        <v>2042213.7100000172</v>
      </c>
      <c r="D5" s="164">
        <v>323236455.16000003</v>
      </c>
      <c r="E5" s="165">
        <v>323236455.16000003</v>
      </c>
      <c r="F5" s="165">
        <v>321597548.93000007</v>
      </c>
      <c r="G5" s="164">
        <v>0</v>
      </c>
      <c r="H5" s="178"/>
    </row>
    <row r="6" spans="1:8" ht="15" customHeight="1">
      <c r="A6" s="168" t="s">
        <v>517</v>
      </c>
      <c r="B6" s="167">
        <v>0</v>
      </c>
      <c r="C6" s="166">
        <v>0</v>
      </c>
      <c r="D6" s="164">
        <v>0</v>
      </c>
      <c r="E6" s="165">
        <v>0</v>
      </c>
      <c r="F6" s="165">
        <v>0</v>
      </c>
      <c r="G6" s="164">
        <v>0</v>
      </c>
    </row>
    <row r="7" spans="1:8" ht="15" customHeight="1">
      <c r="A7" s="168" t="s">
        <v>516</v>
      </c>
      <c r="B7" s="170">
        <v>0</v>
      </c>
      <c r="C7" s="171">
        <v>0</v>
      </c>
      <c r="D7" s="164">
        <v>0</v>
      </c>
      <c r="E7" s="170">
        <v>0</v>
      </c>
      <c r="F7" s="170">
        <v>0</v>
      </c>
      <c r="G7" s="164">
        <v>0</v>
      </c>
    </row>
    <row r="8" spans="1:8" ht="15" customHeight="1">
      <c r="A8" s="169" t="s">
        <v>515</v>
      </c>
      <c r="B8" s="167">
        <v>0</v>
      </c>
      <c r="C8" s="166">
        <v>0</v>
      </c>
      <c r="D8" s="164">
        <v>0</v>
      </c>
      <c r="E8" s="165">
        <v>0</v>
      </c>
      <c r="F8" s="165">
        <v>0</v>
      </c>
      <c r="G8" s="164">
        <v>0</v>
      </c>
    </row>
    <row r="9" spans="1:8" ht="15" customHeight="1">
      <c r="A9" s="169" t="s">
        <v>514</v>
      </c>
      <c r="B9" s="167">
        <v>0</v>
      </c>
      <c r="C9" s="166">
        <v>0</v>
      </c>
      <c r="D9" s="164">
        <v>0</v>
      </c>
      <c r="E9" s="165">
        <v>0</v>
      </c>
      <c r="F9" s="165">
        <v>0</v>
      </c>
      <c r="G9" s="164">
        <v>0</v>
      </c>
    </row>
    <row r="10" spans="1:8" ht="15" customHeight="1">
      <c r="A10" s="168" t="s">
        <v>513</v>
      </c>
      <c r="B10" s="167">
        <v>218201578.61000001</v>
      </c>
      <c r="C10" s="166">
        <v>-28965136.919999994</v>
      </c>
      <c r="D10" s="164">
        <v>189236441.69000009</v>
      </c>
      <c r="E10" s="165">
        <v>189236441.69000009</v>
      </c>
      <c r="F10" s="165">
        <v>188068724.72000006</v>
      </c>
      <c r="G10" s="164">
        <v>0</v>
      </c>
    </row>
    <row r="11" spans="1:8" ht="24">
      <c r="A11" s="168" t="s">
        <v>512</v>
      </c>
      <c r="B11" s="170">
        <v>0</v>
      </c>
      <c r="C11" s="171">
        <v>0</v>
      </c>
      <c r="D11" s="164">
        <v>0</v>
      </c>
      <c r="E11" s="170">
        <v>0</v>
      </c>
      <c r="F11" s="170">
        <v>0</v>
      </c>
      <c r="G11" s="164">
        <v>0</v>
      </c>
    </row>
    <row r="12" spans="1:8" ht="15" customHeight="1">
      <c r="A12" s="169" t="s">
        <v>511</v>
      </c>
      <c r="B12" s="167">
        <v>0</v>
      </c>
      <c r="C12" s="166">
        <v>0</v>
      </c>
      <c r="D12" s="164">
        <v>0</v>
      </c>
      <c r="E12" s="165">
        <v>0</v>
      </c>
      <c r="F12" s="165">
        <v>0</v>
      </c>
      <c r="G12" s="164">
        <v>0</v>
      </c>
    </row>
    <row r="13" spans="1:8" ht="15" customHeight="1">
      <c r="A13" s="169" t="s">
        <v>510</v>
      </c>
      <c r="B13" s="167">
        <v>0</v>
      </c>
      <c r="C13" s="166">
        <v>0</v>
      </c>
      <c r="D13" s="164">
        <v>0</v>
      </c>
      <c r="E13" s="165">
        <v>0</v>
      </c>
      <c r="F13" s="165">
        <v>0</v>
      </c>
      <c r="G13" s="164">
        <v>0</v>
      </c>
    </row>
    <row r="14" spans="1:8" ht="15" customHeight="1">
      <c r="A14" s="168" t="s">
        <v>509</v>
      </c>
      <c r="B14" s="167">
        <v>2000000</v>
      </c>
      <c r="C14" s="166">
        <v>8922180.6599999983</v>
      </c>
      <c r="D14" s="164">
        <v>10922180.659999998</v>
      </c>
      <c r="E14" s="165">
        <v>10922180.659999998</v>
      </c>
      <c r="F14" s="165">
        <v>1925738.23</v>
      </c>
      <c r="G14" s="164">
        <v>0</v>
      </c>
    </row>
    <row r="15" spans="1:8" ht="15" customHeight="1">
      <c r="A15" s="177"/>
      <c r="B15" s="176"/>
      <c r="C15" s="175"/>
      <c r="D15" s="174"/>
      <c r="E15" s="174"/>
      <c r="F15" s="174"/>
      <c r="G15" s="173"/>
    </row>
    <row r="16" spans="1:8" ht="15" customHeight="1">
      <c r="A16" s="163" t="s">
        <v>519</v>
      </c>
      <c r="B16" s="161">
        <v>0</v>
      </c>
      <c r="C16" s="162">
        <v>4203356.8899999997</v>
      </c>
      <c r="D16" s="161">
        <v>4203356.8899999997</v>
      </c>
      <c r="E16" s="161">
        <v>4203356.8899999997</v>
      </c>
      <c r="F16" s="161">
        <v>2026248.91</v>
      </c>
      <c r="G16" s="172">
        <v>0</v>
      </c>
    </row>
    <row r="17" spans="1:7" ht="15" customHeight="1">
      <c r="A17" s="168" t="s">
        <v>518</v>
      </c>
      <c r="B17" s="167">
        <v>0</v>
      </c>
      <c r="C17" s="166">
        <v>0</v>
      </c>
      <c r="D17" s="164">
        <v>0</v>
      </c>
      <c r="E17" s="165">
        <v>0</v>
      </c>
      <c r="F17" s="165">
        <v>0</v>
      </c>
      <c r="G17" s="164">
        <v>0</v>
      </c>
    </row>
    <row r="18" spans="1:7" ht="15" customHeight="1">
      <c r="A18" s="168" t="s">
        <v>517</v>
      </c>
      <c r="B18" s="167">
        <v>0</v>
      </c>
      <c r="C18" s="166">
        <v>0</v>
      </c>
      <c r="D18" s="164">
        <v>0</v>
      </c>
      <c r="E18" s="165">
        <v>0</v>
      </c>
      <c r="F18" s="165">
        <v>0</v>
      </c>
      <c r="G18" s="164">
        <v>0</v>
      </c>
    </row>
    <row r="19" spans="1:7" ht="15" customHeight="1">
      <c r="A19" s="168" t="s">
        <v>516</v>
      </c>
      <c r="B19" s="170">
        <v>0</v>
      </c>
      <c r="C19" s="171">
        <v>0</v>
      </c>
      <c r="D19" s="170">
        <v>0</v>
      </c>
      <c r="E19" s="170">
        <v>0</v>
      </c>
      <c r="F19" s="170">
        <v>0</v>
      </c>
      <c r="G19" s="164">
        <v>0</v>
      </c>
    </row>
    <row r="20" spans="1:7" ht="15" customHeight="1">
      <c r="A20" s="169" t="s">
        <v>515</v>
      </c>
      <c r="B20" s="167">
        <v>0</v>
      </c>
      <c r="C20" s="166">
        <v>0</v>
      </c>
      <c r="D20" s="164">
        <v>0</v>
      </c>
      <c r="E20" s="165">
        <v>0</v>
      </c>
      <c r="F20" s="165">
        <v>0</v>
      </c>
      <c r="G20" s="164">
        <v>0</v>
      </c>
    </row>
    <row r="21" spans="1:7" ht="15" customHeight="1">
      <c r="A21" s="169" t="s">
        <v>514</v>
      </c>
      <c r="B21" s="167">
        <v>0</v>
      </c>
      <c r="C21" s="166">
        <v>0</v>
      </c>
      <c r="D21" s="164">
        <v>0</v>
      </c>
      <c r="E21" s="165">
        <v>0</v>
      </c>
      <c r="F21" s="165">
        <v>0</v>
      </c>
      <c r="G21" s="164">
        <v>0</v>
      </c>
    </row>
    <row r="22" spans="1:7" ht="15" customHeight="1">
      <c r="A22" s="168" t="s">
        <v>513</v>
      </c>
      <c r="B22" s="167">
        <v>0</v>
      </c>
      <c r="C22" s="166">
        <v>4203356.8899999997</v>
      </c>
      <c r="D22" s="164">
        <v>4203356.8899999997</v>
      </c>
      <c r="E22" s="165">
        <v>4203356.8899999997</v>
      </c>
      <c r="F22" s="165">
        <v>2026248.91</v>
      </c>
      <c r="G22" s="164">
        <v>0</v>
      </c>
    </row>
    <row r="23" spans="1:7" ht="24">
      <c r="A23" s="168" t="s">
        <v>512</v>
      </c>
      <c r="B23" s="170">
        <v>0</v>
      </c>
      <c r="C23" s="171">
        <v>0</v>
      </c>
      <c r="D23" s="170">
        <v>0</v>
      </c>
      <c r="E23" s="170">
        <v>0</v>
      </c>
      <c r="F23" s="170">
        <v>0</v>
      </c>
      <c r="G23" s="164">
        <v>0</v>
      </c>
    </row>
    <row r="24" spans="1:7" ht="15" customHeight="1">
      <c r="A24" s="169" t="s">
        <v>511</v>
      </c>
      <c r="B24" s="167">
        <v>0</v>
      </c>
      <c r="C24" s="166">
        <v>0</v>
      </c>
      <c r="D24" s="164">
        <v>0</v>
      </c>
      <c r="E24" s="165">
        <v>0</v>
      </c>
      <c r="F24" s="165">
        <v>0</v>
      </c>
      <c r="G24" s="164">
        <v>0</v>
      </c>
    </row>
    <row r="25" spans="1:7" ht="15" customHeight="1">
      <c r="A25" s="169" t="s">
        <v>510</v>
      </c>
      <c r="B25" s="167">
        <v>0</v>
      </c>
      <c r="C25" s="166">
        <v>0</v>
      </c>
      <c r="D25" s="164">
        <v>0</v>
      </c>
      <c r="E25" s="165">
        <v>0</v>
      </c>
      <c r="F25" s="165">
        <v>0</v>
      </c>
      <c r="G25" s="164">
        <v>0</v>
      </c>
    </row>
    <row r="26" spans="1:7" ht="15" customHeight="1">
      <c r="A26" s="168" t="s">
        <v>509</v>
      </c>
      <c r="B26" s="167">
        <v>0</v>
      </c>
      <c r="C26" s="166">
        <v>0</v>
      </c>
      <c r="D26" s="164">
        <v>0</v>
      </c>
      <c r="E26" s="165">
        <v>0</v>
      </c>
      <c r="F26" s="165">
        <v>0</v>
      </c>
      <c r="G26" s="164">
        <v>0</v>
      </c>
    </row>
    <row r="27" spans="1:7" ht="15" customHeight="1">
      <c r="A27" s="163" t="s">
        <v>508</v>
      </c>
      <c r="B27" s="161">
        <v>541395820.06000018</v>
      </c>
      <c r="C27" s="162">
        <v>-13797385.659999982</v>
      </c>
      <c r="D27" s="161">
        <v>527598434.40000015</v>
      </c>
      <c r="E27" s="161">
        <v>527598434.40000015</v>
      </c>
      <c r="F27" s="161">
        <v>513618260.79000014</v>
      </c>
      <c r="G27" s="161">
        <v>0</v>
      </c>
    </row>
    <row r="28" spans="1:7" ht="15" customHeight="1" thickBot="1">
      <c r="A28" s="160"/>
      <c r="B28" s="159"/>
      <c r="C28" s="158"/>
      <c r="D28" s="158"/>
      <c r="E28" s="158"/>
      <c r="F28" s="158"/>
      <c r="G28" s="158"/>
    </row>
    <row r="29" spans="1:7" ht="31.5" customHeight="1">
      <c r="A29" s="245" t="s">
        <v>507</v>
      </c>
      <c r="B29" s="246"/>
      <c r="C29" s="246"/>
      <c r="D29" s="246"/>
      <c r="E29" s="246"/>
      <c r="F29" s="246"/>
      <c r="G29" s="246"/>
    </row>
    <row r="30" spans="1:7">
      <c r="A30" s="157"/>
      <c r="B30" s="157"/>
      <c r="C30" s="157"/>
      <c r="D30" s="157"/>
      <c r="E30" s="157"/>
      <c r="F30" s="157"/>
      <c r="G30" s="157"/>
    </row>
    <row r="31" spans="1:7">
      <c r="A31" s="157"/>
      <c r="B31" s="157"/>
      <c r="C31" s="157"/>
      <c r="D31" s="157"/>
      <c r="E31" s="157"/>
      <c r="F31" s="157"/>
      <c r="G31" s="157"/>
    </row>
    <row r="32" spans="1:7">
      <c r="A32" s="156"/>
      <c r="B32" s="156"/>
      <c r="C32" s="156"/>
      <c r="D32" s="156"/>
      <c r="E32" s="156"/>
      <c r="F32" s="156"/>
      <c r="G32" s="156"/>
    </row>
    <row r="33" spans="1:7">
      <c r="A33" s="156"/>
      <c r="B33" s="156"/>
      <c r="C33" s="156"/>
      <c r="D33" s="156"/>
      <c r="E33" s="156"/>
      <c r="F33" s="156"/>
      <c r="G33" s="156"/>
    </row>
    <row r="34" spans="1:7">
      <c r="A34" s="156"/>
      <c r="B34" s="156"/>
      <c r="C34" s="156"/>
      <c r="D34" s="156"/>
      <c r="E34" s="156"/>
      <c r="F34" s="156"/>
      <c r="G34" s="156"/>
    </row>
    <row r="35" spans="1:7">
      <c r="A35" s="156"/>
      <c r="B35" s="156"/>
      <c r="C35" s="156"/>
      <c r="D35" s="156"/>
      <c r="E35" s="156"/>
      <c r="F35" s="156"/>
      <c r="G35" s="156"/>
    </row>
    <row r="36" spans="1:7">
      <c r="A36" s="156"/>
      <c r="B36" s="156"/>
      <c r="C36" s="156"/>
      <c r="D36" s="156"/>
      <c r="E36" s="156"/>
      <c r="F36" s="156"/>
      <c r="G36" s="156"/>
    </row>
    <row r="37" spans="1:7">
      <c r="A37" s="156"/>
      <c r="B37" s="156"/>
      <c r="C37" s="156"/>
      <c r="D37" s="156"/>
      <c r="E37" s="156"/>
      <c r="F37" s="156"/>
      <c r="G37" s="156"/>
    </row>
    <row r="38" spans="1:7">
      <c r="A38" s="155"/>
      <c r="B38" s="155"/>
      <c r="C38" s="155"/>
      <c r="D38" s="155"/>
      <c r="E38" s="155"/>
      <c r="F38" s="155"/>
      <c r="G38" s="155"/>
    </row>
    <row r="39" spans="1:7">
      <c r="A39" s="155"/>
      <c r="B39" s="155"/>
      <c r="C39" s="155"/>
      <c r="D39" s="155"/>
      <c r="E39" s="155"/>
      <c r="F39" s="155"/>
      <c r="G39" s="155"/>
    </row>
    <row r="40" spans="1:7">
      <c r="A40" s="155"/>
      <c r="B40" s="155"/>
      <c r="C40" s="155"/>
      <c r="D40" s="155"/>
      <c r="E40" s="155"/>
      <c r="F40" s="155"/>
      <c r="G40" s="155"/>
    </row>
  </sheetData>
  <mergeCells count="5">
    <mergeCell ref="A1:G1"/>
    <mergeCell ref="A2:A3"/>
    <mergeCell ref="B2:F2"/>
    <mergeCell ref="G2:G3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F1_ESF</vt:lpstr>
      <vt:lpstr>F2_IADPOP</vt:lpstr>
      <vt:lpstr>F3_IAODF</vt:lpstr>
      <vt:lpstr>F4_BP</vt:lpstr>
      <vt:lpstr>F5_EAID</vt:lpstr>
      <vt:lpstr>F6a_COG</vt:lpstr>
      <vt:lpstr>F6b_CA</vt:lpstr>
      <vt:lpstr>F6c_CF</vt:lpstr>
      <vt:lpstr>F6d_CSP</vt:lpstr>
      <vt:lpstr>F7_IEA</vt:lpstr>
      <vt:lpstr>'F1_ESF'!Área_de_impresión</vt:lpstr>
      <vt:lpstr>'F2_IADPOP'!Área_de_impresión</vt:lpstr>
      <vt:lpstr>'F3_IAODF'!Área_de_impresión</vt:lpstr>
      <vt:lpstr>'F5_EAID'!Área_de_impresión</vt:lpstr>
      <vt:lpstr>'F6a_COG'!Área_de_impresión</vt:lpstr>
      <vt:lpstr>'F6d_CSP'!Área_de_impresión</vt:lpstr>
      <vt:lpstr>'F7_IEA'!Área_de_impresión</vt:lpstr>
      <vt:lpstr>'F6a_COG'!Títulos_a_imprimir</vt:lpstr>
      <vt:lpstr>'F7_IEA'!Títulos_a_imprimir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Invitado Externo</cp:lastModifiedBy>
  <cp:lastPrinted>2021-01-26T17:42:31Z</cp:lastPrinted>
  <dcterms:created xsi:type="dcterms:W3CDTF">2021-01-11T17:44:27Z</dcterms:created>
  <dcterms:modified xsi:type="dcterms:W3CDTF">2021-03-26T17:36:56Z</dcterms:modified>
</cp:coreProperties>
</file>