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terrazas\Documents\01. CONTROL TRANSPARENCIA\PORTAL MUNICIPAL\PORTAL MUNICIPAL 2024\02. SEGUNDO TRIMESTRE\04. Rendicion de ctas\d) LDF\"/>
    </mc:Choice>
  </mc:AlternateContent>
  <bookViews>
    <workbookView xWindow="0" yWindow="0" windowWidth="20490" windowHeight="7650" tabRatio="878"/>
  </bookViews>
  <sheets>
    <sheet name="F1_ESFD" sheetId="11" r:id="rId1"/>
    <sheet name="F2_IADPOP" sheetId="12" r:id="rId2"/>
    <sheet name="F3_IAODF" sheetId="3" r:id="rId3"/>
    <sheet name="F4_BP" sheetId="4" r:id="rId4"/>
    <sheet name="F5_EAID " sheetId="10" r:id="rId5"/>
    <sheet name="F6a_EAEPED_COG" sheetId="5" r:id="rId6"/>
    <sheet name="F6b_EAEPED_CA" sheetId="6" r:id="rId7"/>
    <sheet name="F6c_EAEPED_CF" sheetId="7" r:id="rId8"/>
    <sheet name="F6d_EAEPED_CSP" sheetId="8" r:id="rId9"/>
  </sheets>
  <externalReferences>
    <externalReference r:id="rId10"/>
  </externalReferences>
  <definedNames>
    <definedName name="ANIO">'[1]Info General'!$D$20</definedName>
    <definedName name="_xlnm.Print_Area" localSheetId="0">F1_ESFD!$A$1:$F$79</definedName>
    <definedName name="_xlnm.Print_Area" localSheetId="2">F3_IAODF!#REF!</definedName>
    <definedName name="_xlnm.Print_Area" localSheetId="3">F4_BP!#REF!</definedName>
    <definedName name="_xlnm.Print_Area" localSheetId="4">'F5_EAID '!#REF!</definedName>
    <definedName name="_xlnm.Print_Area" localSheetId="5">F6a_EAEPED_COG!#REF!</definedName>
    <definedName name="_xlnm.Print_Area" localSheetId="6">F6b_EAEPED_CA!#REF!</definedName>
    <definedName name="ENTE_PUBLICO">'[1]Info General'!$C$6</definedName>
    <definedName name="ENTE_PUBLICO_A">'[1]Info General'!$C$7</definedName>
    <definedName name="MONTO1">'[1]Info General'!$D$18</definedName>
    <definedName name="MONTO2">'[1]Info General'!$E$18</definedName>
    <definedName name="PERIODO_INFORME">'[1]Info General'!$C$14</definedName>
    <definedName name="SALDO_PENDIENTE">'[1]Info General'!$F$18</definedName>
    <definedName name="_xlnm.Print_Titles" localSheetId="5">F6a_EAEPED_COG!#REF!</definedName>
    <definedName name="TRIMESTRE">'[1]Info General'!$C$16</definedName>
    <definedName name="ULTIMO">'[1]Info General'!$E$20</definedName>
  </definedNames>
  <calcPr calcId="162913"/>
</workbook>
</file>

<file path=xl/calcChain.xml><?xml version="1.0" encoding="utf-8"?>
<calcChain xmlns="http://schemas.openxmlformats.org/spreadsheetml/2006/main">
  <c r="H33" i="8" l="1"/>
  <c r="G33" i="8"/>
  <c r="F33" i="8"/>
  <c r="E33" i="8"/>
  <c r="D33" i="8"/>
  <c r="C33" i="8"/>
  <c r="J84" i="10" l="1"/>
  <c r="J82" i="10"/>
  <c r="G82" i="10"/>
  <c r="J81" i="10"/>
  <c r="G81" i="10"/>
  <c r="J80" i="10"/>
  <c r="G80" i="10"/>
  <c r="J75" i="10"/>
  <c r="G75" i="10"/>
  <c r="I74" i="10"/>
  <c r="J74" i="10" s="1"/>
  <c r="H74" i="10"/>
  <c r="F74" i="10"/>
  <c r="E74" i="10"/>
  <c r="G74" i="10" s="1"/>
  <c r="J70" i="10"/>
  <c r="G70" i="10"/>
  <c r="J69" i="10"/>
  <c r="G69" i="10"/>
  <c r="J68" i="10"/>
  <c r="G68" i="10"/>
  <c r="J67" i="10"/>
  <c r="G67" i="10"/>
  <c r="J66" i="10"/>
  <c r="G66" i="10"/>
  <c r="J65" i="10"/>
  <c r="G65" i="10"/>
  <c r="J64" i="10"/>
  <c r="G64" i="10"/>
  <c r="J63" i="10"/>
  <c r="G63" i="10"/>
  <c r="J62" i="10"/>
  <c r="G62" i="10"/>
  <c r="J61" i="10"/>
  <c r="I61" i="10"/>
  <c r="H61" i="10"/>
  <c r="F61" i="10"/>
  <c r="F72" i="10" s="1"/>
  <c r="E61" i="10"/>
  <c r="G61" i="10" s="1"/>
  <c r="J60" i="10"/>
  <c r="G60" i="10"/>
  <c r="J59" i="10"/>
  <c r="G59" i="10"/>
  <c r="J58" i="10"/>
  <c r="G58" i="10"/>
  <c r="J57" i="10"/>
  <c r="G57" i="10"/>
  <c r="J56" i="10"/>
  <c r="G56" i="10"/>
  <c r="J55" i="10"/>
  <c r="G55" i="10"/>
  <c r="J54" i="10"/>
  <c r="G54" i="10"/>
  <c r="J53" i="10"/>
  <c r="J52" i="10" s="1"/>
  <c r="J72" i="10" s="1"/>
  <c r="G53" i="10"/>
  <c r="I52" i="10"/>
  <c r="I72" i="10" s="1"/>
  <c r="H52" i="10"/>
  <c r="H72" i="10" s="1"/>
  <c r="G52" i="10"/>
  <c r="F52" i="10"/>
  <c r="E52" i="10"/>
  <c r="E72" i="10" s="1"/>
  <c r="J45" i="10"/>
  <c r="G45" i="10"/>
  <c r="J43" i="10"/>
  <c r="I43" i="10"/>
  <c r="H43" i="10"/>
  <c r="G43" i="10"/>
  <c r="F43" i="10"/>
  <c r="E43" i="10"/>
  <c r="J42" i="10"/>
  <c r="G42" i="10"/>
  <c r="J41" i="10"/>
  <c r="I41" i="10"/>
  <c r="H41" i="10"/>
  <c r="F41" i="10"/>
  <c r="F47" i="10" s="1"/>
  <c r="F77" i="10" s="1"/>
  <c r="F85" i="10" s="1"/>
  <c r="E41" i="10"/>
  <c r="G41" i="10" s="1"/>
  <c r="J40" i="10"/>
  <c r="G40" i="10"/>
  <c r="J39" i="10"/>
  <c r="G39" i="10"/>
  <c r="J38" i="10"/>
  <c r="G38" i="10"/>
  <c r="J37" i="10"/>
  <c r="G37" i="10"/>
  <c r="J36" i="10"/>
  <c r="G36" i="10"/>
  <c r="J35" i="10"/>
  <c r="J34" i="10" s="1"/>
  <c r="G35" i="10"/>
  <c r="I34" i="10"/>
  <c r="H34" i="10"/>
  <c r="G34" i="10"/>
  <c r="F34" i="10"/>
  <c r="E34" i="10"/>
  <c r="J32" i="10"/>
  <c r="G32" i="10"/>
  <c r="J31" i="10"/>
  <c r="G31" i="10"/>
  <c r="J30" i="10"/>
  <c r="G30" i="10"/>
  <c r="J29" i="10"/>
  <c r="J27" i="10"/>
  <c r="G27" i="10"/>
  <c r="G20" i="10" s="1"/>
  <c r="J26" i="10"/>
  <c r="G26" i="10"/>
  <c r="J25" i="10"/>
  <c r="J24" i="10"/>
  <c r="G24" i="10"/>
  <c r="J23" i="10"/>
  <c r="G23" i="10"/>
  <c r="J22" i="10"/>
  <c r="J20" i="10" s="1"/>
  <c r="J47" i="10" s="1"/>
  <c r="G22" i="10"/>
  <c r="I20" i="10"/>
  <c r="I47" i="10" s="1"/>
  <c r="H20" i="10"/>
  <c r="H47" i="10" s="1"/>
  <c r="F20" i="10"/>
  <c r="E20" i="10"/>
  <c r="E47" i="10" s="1"/>
  <c r="G19" i="10"/>
  <c r="J18" i="10"/>
  <c r="G18" i="10"/>
  <c r="J17" i="10"/>
  <c r="G17" i="10"/>
  <c r="J16" i="10"/>
  <c r="G16" i="10"/>
  <c r="J13" i="10"/>
  <c r="G13" i="10"/>
  <c r="H77" i="10" l="1"/>
  <c r="H85" i="10" s="1"/>
  <c r="G47" i="10"/>
  <c r="I77" i="10"/>
  <c r="G72" i="10"/>
  <c r="E77" i="10"/>
  <c r="E85" i="10" s="1"/>
  <c r="I85" i="10" l="1"/>
  <c r="J77" i="10"/>
  <c r="J85" i="10" s="1"/>
  <c r="G77" i="10"/>
  <c r="G85" i="10" s="1"/>
  <c r="F50" i="4" l="1"/>
  <c r="E50" i="4"/>
  <c r="F49" i="4"/>
  <c r="E49" i="4"/>
  <c r="D49" i="4"/>
  <c r="F48" i="4"/>
  <c r="F46" i="4" s="1"/>
  <c r="F51" i="4" s="1"/>
  <c r="F52" i="4" s="1"/>
  <c r="E48" i="4"/>
  <c r="D48" i="4"/>
  <c r="F47" i="4"/>
  <c r="E47" i="4"/>
  <c r="E46" i="4" s="1"/>
  <c r="D47" i="4"/>
  <c r="D46" i="4"/>
  <c r="F45" i="4"/>
  <c r="E45" i="4"/>
  <c r="E51" i="4" s="1"/>
  <c r="E52" i="4" s="1"/>
  <c r="D45" i="4"/>
  <c r="D51" i="4" s="1"/>
  <c r="D52" i="4" s="1"/>
  <c r="F41" i="4"/>
  <c r="E41" i="4"/>
  <c r="F40" i="4"/>
  <c r="E40" i="4"/>
  <c r="D40" i="4"/>
  <c r="F39" i="4"/>
  <c r="E39" i="4"/>
  <c r="E37" i="4" s="1"/>
  <c r="E42" i="4" s="1"/>
  <c r="E43" i="4" s="1"/>
  <c r="D39" i="4"/>
  <c r="F38" i="4"/>
  <c r="E38" i="4"/>
  <c r="D38" i="4"/>
  <c r="D37" i="4" s="1"/>
  <c r="F37" i="4"/>
  <c r="F36" i="4"/>
  <c r="F42" i="4" s="1"/>
  <c r="F43" i="4" s="1"/>
  <c r="E36" i="4"/>
  <c r="D36" i="4"/>
  <c r="E34" i="4"/>
  <c r="E12" i="4" s="1"/>
  <c r="E9" i="4" s="1"/>
  <c r="E19" i="4" s="1"/>
  <c r="E20" i="4" s="1"/>
  <c r="E21" i="4" s="1"/>
  <c r="E26" i="4" s="1"/>
  <c r="F31" i="4"/>
  <c r="E31" i="4"/>
  <c r="D31" i="4"/>
  <c r="F28" i="4"/>
  <c r="F34" i="4" s="1"/>
  <c r="F12" i="4" s="1"/>
  <c r="F9" i="4" s="1"/>
  <c r="F19" i="4" s="1"/>
  <c r="F20" i="4" s="1"/>
  <c r="F21" i="4" s="1"/>
  <c r="F26" i="4" s="1"/>
  <c r="E28" i="4"/>
  <c r="D28" i="4"/>
  <c r="D34" i="4" s="1"/>
  <c r="D12" i="4" s="1"/>
  <c r="D9" i="4" s="1"/>
  <c r="D19" i="4" s="1"/>
  <c r="D20" i="4" s="1"/>
  <c r="D21" i="4" s="1"/>
  <c r="D26" i="4" s="1"/>
  <c r="F23" i="4"/>
  <c r="E23" i="4"/>
  <c r="D23" i="4"/>
  <c r="F16" i="4"/>
  <c r="E16" i="4"/>
  <c r="D16" i="4"/>
  <c r="F13" i="4"/>
  <c r="E13" i="4"/>
  <c r="D13" i="4"/>
  <c r="D42" i="4" l="1"/>
  <c r="D43" i="4" s="1"/>
  <c r="L15" i="3" l="1"/>
  <c r="K15" i="3"/>
  <c r="K19" i="3" s="1"/>
  <c r="J15" i="3"/>
  <c r="I15" i="3"/>
  <c r="H15" i="3"/>
  <c r="G15" i="3"/>
  <c r="F15" i="3"/>
  <c r="E15" i="3"/>
  <c r="D15" i="3"/>
  <c r="C15" i="3"/>
  <c r="L9" i="3"/>
  <c r="L19" i="3" s="1"/>
  <c r="K9" i="3"/>
  <c r="J9" i="3"/>
  <c r="J19" i="3" s="1"/>
  <c r="I9" i="3"/>
  <c r="I19" i="3" s="1"/>
  <c r="H9" i="3"/>
  <c r="H19" i="3" s="1"/>
  <c r="G9" i="3"/>
  <c r="G19" i="3" s="1"/>
  <c r="F9" i="3"/>
  <c r="F19" i="3" s="1"/>
  <c r="E9" i="3"/>
  <c r="E19" i="3" s="1"/>
  <c r="D9" i="3"/>
  <c r="D19" i="3" s="1"/>
  <c r="C9" i="3"/>
  <c r="C19" i="3" s="1"/>
  <c r="F18" i="12" l="1"/>
  <c r="E62" i="11" l="1"/>
  <c r="E71" i="11" s="1"/>
  <c r="E72" i="11" s="1"/>
  <c r="B59" i="11"/>
  <c r="E58" i="11"/>
</calcChain>
</file>

<file path=xl/comments1.xml><?xml version="1.0" encoding="utf-8"?>
<comments xmlns="http://schemas.openxmlformats.org/spreadsheetml/2006/main">
  <authors>
    <author>Jacqueline Solorio Hernández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</rPr>
          <t>Jacqueline Solorio Hernández:</t>
        </r>
        <r>
          <rPr>
            <sz val="9"/>
            <color indexed="81"/>
            <rFont val="Tahoma"/>
            <family val="2"/>
          </rPr>
          <t xml:space="preserve">
SALE DE LA SUMA DE :
CTAS X PAGAR A CORTO PLAZO (2110) + PROVISIONES A CORTO PLAZO (2171) + OTROS PASIVOS CORTO PLAZO (2190)</t>
        </r>
      </text>
    </comment>
  </commentList>
</comments>
</file>

<file path=xl/sharedStrings.xml><?xml version="1.0" encoding="utf-8"?>
<sst xmlns="http://schemas.openxmlformats.org/spreadsheetml/2006/main" count="690" uniqueCount="498">
  <si>
    <t>Estado de Situación Financiera Detallado - LDF</t>
  </si>
  <si>
    <t>(PESOS)</t>
  </si>
  <si>
    <t>Concepto</t>
  </si>
  <si>
    <t xml:space="preserve">Concepto </t>
  </si>
  <si>
    <t xml:space="preserve">  ACTIVO</t>
  </si>
  <si>
    <t xml:space="preserve"> </t>
  </si>
  <si>
    <t xml:space="preserve">  PASIVO</t>
  </si>
  <si>
    <t xml:space="preserve">    Activo Circulante</t>
  </si>
  <si>
    <t xml:space="preserve">    Pasivo Circulante</t>
  </si>
  <si>
    <t xml:space="preserve">      a. Efectivo y Equivalentes (a=a1+a2+a3+a4+a5+a6+a7)</t>
  </si>
  <si>
    <t xml:space="preserve">      a. Cuentas por Pagar a Corto Plazo (a=a1+a2+a3+a4+a5+a6+a7+a8+a9)</t>
  </si>
  <si>
    <t xml:space="preserve">        a1) Efectivo</t>
  </si>
  <si>
    <t xml:space="preserve">        a1) Servicios Personales por Pagar a Corto Plazo</t>
  </si>
  <si>
    <t xml:space="preserve">        a2) Bancos/Tesorería</t>
  </si>
  <si>
    <t xml:space="preserve">        a2) Proveedores por Pagar a Corto Plazo</t>
  </si>
  <si>
    <t xml:space="preserve">        a3) Bancos/Dependencias y Otros</t>
  </si>
  <si>
    <t xml:space="preserve">        a3) Contratistas por Obras Públicas por Pagar a Corto Plazo</t>
  </si>
  <si>
    <t xml:space="preserve">        a4) Inversiones Temporales (Hasta 3 meses)</t>
  </si>
  <si>
    <t xml:space="preserve">        a4) Participaciones y Aportaciones por Pagar a Corto Plazo</t>
  </si>
  <si>
    <t xml:space="preserve">        a5) Fondos con Afectación Específica</t>
  </si>
  <si>
    <t xml:space="preserve">        a5) Transferencias Otorgadas por Pagar a Corto Plazo</t>
  </si>
  <si>
    <t xml:space="preserve">        a6) Depósitos de Fondos de Terceros en Garantía y/o Administración</t>
  </si>
  <si>
    <t xml:space="preserve">        a6) Intereses, Comisiones y Otros Gastos de la Deuda Pública por Pagar a Corto Plazo</t>
  </si>
  <si>
    <t xml:space="preserve">        a7) Otros Efectivos y Equivalentes</t>
  </si>
  <si>
    <t xml:space="preserve">        a7) Retenciones y Contribuciones por Pagar a Corto Plazo</t>
  </si>
  <si>
    <t xml:space="preserve">      b. Derechos a Recibir Efectivo o Equivalentes (b=b1+b2+b3+b4+b5+b6+b7)</t>
  </si>
  <si>
    <t xml:space="preserve">        a8) Devoluciones de la Ley de Ingresos por Pagar a Corto Plazo</t>
  </si>
  <si>
    <t xml:space="preserve">        b1) Inversiones Financieras de Corto Plazo</t>
  </si>
  <si>
    <t xml:space="preserve">        a9) Otras Cuentas por Pagar a Corto Plazo</t>
  </si>
  <si>
    <t xml:space="preserve">        b2) Cuentas por Cobrar a Corto Plazo</t>
  </si>
  <si>
    <t xml:space="preserve">      b. Documentos por Pagar a Corto Plazo (b=b1+b2+b3)</t>
  </si>
  <si>
    <t xml:space="preserve">        b3) Deudores Diversos por Cobrar a Corto Plazo</t>
  </si>
  <si>
    <t xml:space="preserve">        b1) Documentos Comerciales por Pagar a Corto Plazo</t>
  </si>
  <si>
    <t xml:space="preserve">        b4) Ingresos por Recuperar a Corto Plazo</t>
  </si>
  <si>
    <t xml:space="preserve">        b2) Documentos con Contratistas por Obras Públicas por Pagar a Corto Plazo</t>
  </si>
  <si>
    <t xml:space="preserve">        b5) Deudores por Anticipos de la Tesorería a Corto Plazo</t>
  </si>
  <si>
    <t xml:space="preserve">        b3) Otros Documentos por Pagar a Corto Plazo</t>
  </si>
  <si>
    <t xml:space="preserve">        b6) Préstamos Otorgados a Corto Plazo</t>
  </si>
  <si>
    <t xml:space="preserve">      c. Porción a Corto Plazo de la Deuda Pública a Largo Plazo (c=c1+c2)</t>
  </si>
  <si>
    <t xml:space="preserve">        b7) Otros Derechos a Recibir Efectivo o Equivalentes a Corto Plazo</t>
  </si>
  <si>
    <t xml:space="preserve">        c1) Porción a Corto Plazo de la Deuda Pública</t>
  </si>
  <si>
    <t xml:space="preserve">      c. Derechos a Recibir Bienes o Servicios (c=c1+c2+c3+c4+c5)</t>
  </si>
  <si>
    <t xml:space="preserve">        c2) Porción a Corto Plazo de Arrendamiento Financiero</t>
  </si>
  <si>
    <t xml:space="preserve">        c1) Anticipo a Proveedores por Adquisición de Bienes y Prestación de Servicios a Corto Plazo</t>
  </si>
  <si>
    <t xml:space="preserve">      d. Títulos y Valores a Corto Plazo</t>
  </si>
  <si>
    <t xml:space="preserve">        c2) Anticipo a Proveedores por Adquisición de Bienes Inmuebles y Muebles a Corto Plazo</t>
  </si>
  <si>
    <t xml:space="preserve">      e. Pasivos Diferidos a Corto Plazo (e=e1+e2+e3)</t>
  </si>
  <si>
    <t xml:space="preserve">        c3) Anticipo a Proveedores por Adquisición de Bienes Intangibles a Corto Plazo</t>
  </si>
  <si>
    <t xml:space="preserve">        e1) Ingresos Cobrados por Adelantado a Corto Plazo</t>
  </si>
  <si>
    <t xml:space="preserve">        c4) Anticipo a Contratistas por Obras Públicas a Corto Plazo</t>
  </si>
  <si>
    <t xml:space="preserve">        e2) Intereses Cobrados por Adelantado a Corto Plazo</t>
  </si>
  <si>
    <t xml:space="preserve">        c5) Otros Derechos a Recibir Bienes o Servicios a Corto Plazo</t>
  </si>
  <si>
    <t xml:space="preserve">        e3) Otros Pasivos Diferidos a Corto Plazo</t>
  </si>
  <si>
    <t xml:space="preserve">      d. Inventarios (d=d1+d2+d3+d4+d5)</t>
  </si>
  <si>
    <t xml:space="preserve">      f. Fondos y Bienes de Terceros en Garantía y/o Administración a Corto Plazo (f=f1+f2+f3+f4+f5+f6)</t>
  </si>
  <si>
    <t xml:space="preserve">        d1) Inventario de Mercancías para Venta</t>
  </si>
  <si>
    <t xml:space="preserve">        f1) Fondos en Garantía a Corto Plazo</t>
  </si>
  <si>
    <t xml:space="preserve">        d2) Inventario de Mercancías Terminadas</t>
  </si>
  <si>
    <t xml:space="preserve">        f2) Fondos en Administración a Corto Plazo</t>
  </si>
  <si>
    <t xml:space="preserve">        d3) Inventario de Mercancías en Proceso de Elaboración</t>
  </si>
  <si>
    <t xml:space="preserve">        f3) Fondos Contingentes a Corto Plazo</t>
  </si>
  <si>
    <t xml:space="preserve">        d4) Inventario de Materias Primas, Materiales y Suministros para Producción</t>
  </si>
  <si>
    <t xml:space="preserve">        f4) Fondos de Fideicomisos, Mandatos y Contratos Análogos a Corto Plazo</t>
  </si>
  <si>
    <t xml:space="preserve">        d5) Bienes en Tránsito</t>
  </si>
  <si>
    <t xml:space="preserve">        f5) Otros Fondos de Terceros en Garantía y/o Administración a Corto Plazo</t>
  </si>
  <si>
    <t xml:space="preserve">      e. Almacenes</t>
  </si>
  <si>
    <t xml:space="preserve">        f6) Valores y Bienes en Garantía a Corto Plazo</t>
  </si>
  <si>
    <t xml:space="preserve">      f. Estimación por Pérdida o Deterioro de Activos Circulantes (f=f1+f2)</t>
  </si>
  <si>
    <t xml:space="preserve">      g. Provisiones a Corto Plazo (g=g1+g2+g3)</t>
  </si>
  <si>
    <t xml:space="preserve">        f1) Estimaciones para Cuentas Incobrables por Derechos a Recibir Efectivo o Equivalentes</t>
  </si>
  <si>
    <t xml:space="preserve">        g1) Provisión para Demandas y Juicios a Corto Plazo</t>
  </si>
  <si>
    <t xml:space="preserve">        f2) Estimación por Deterioro de Inventarios</t>
  </si>
  <si>
    <t xml:space="preserve">        g2) Provisión para Contingencias a Corto Plazo</t>
  </si>
  <si>
    <t xml:space="preserve">      g. Otros Activos Circulantes (g=g1+g2+g3+g4)</t>
  </si>
  <si>
    <t xml:space="preserve">        g3) Otras Provisiones a Corto Plazo</t>
  </si>
  <si>
    <t xml:space="preserve">        g1) Valores en Garantía</t>
  </si>
  <si>
    <t xml:space="preserve">      h. Otros Pasivos a Corto Plazo (h=h1+h2+h3)</t>
  </si>
  <si>
    <t xml:space="preserve">        g2) Bienes en Garantía (excluye depósitos de fondos)</t>
  </si>
  <si>
    <t xml:space="preserve">        h1) Ingresos por Clasificar</t>
  </si>
  <si>
    <t xml:space="preserve">        g3) Bienes Derivados de Embargos, Decomisos, Aseguramientos y Dación en Pago</t>
  </si>
  <si>
    <t xml:space="preserve">        h2) Recaudación por Participar</t>
  </si>
  <si>
    <t xml:space="preserve">        g4) Adquisición con Fondos de Terceros</t>
  </si>
  <si>
    <t xml:space="preserve">        h3) Otros Pasivos Circulantes</t>
  </si>
  <si>
    <t xml:space="preserve">      IA. Total de Activos Circulantes (IA = a + b + c + d + e + f + g)</t>
  </si>
  <si>
    <t xml:space="preserve">      IIA. Total de Pasivos Circulantes (IIA = a + b + c + d + e + f + g + h)</t>
  </si>
  <si>
    <t xml:space="preserve">    Activo No Circulante</t>
  </si>
  <si>
    <t xml:space="preserve">    Pasivo No Circulante</t>
  </si>
  <si>
    <t xml:space="preserve">      a. Inversiones Financieras a Largo Plazo</t>
  </si>
  <si>
    <t xml:space="preserve">      a. Cuentas por Pagar a Largo Plazo</t>
  </si>
  <si>
    <t xml:space="preserve">      b. Derechos a Recibir Efectivo o Equivalentes a Largo Plazo</t>
  </si>
  <si>
    <t xml:space="preserve">      b. Documentos por Pagar a Largo Plazo</t>
  </si>
  <si>
    <t xml:space="preserve">      c. Bienes Inmuebles, Infraestructura y Construcciones en Proceso</t>
  </si>
  <si>
    <t xml:space="preserve">      c. Deuda Pública a Largo Plazo</t>
  </si>
  <si>
    <t xml:space="preserve">      d. Bienes Muebles</t>
  </si>
  <si>
    <t xml:space="preserve">      d. Pasivos Diferidos a Largo Plazo</t>
  </si>
  <si>
    <t xml:space="preserve">      e. Activos Intangibles</t>
  </si>
  <si>
    <t xml:space="preserve">      e. Fondos y Bienes de Terceros en Garantía y/o en Administración a Largo Plazo</t>
  </si>
  <si>
    <t xml:space="preserve">      f. Depreciación, Deterioro y Amortización Acumulada de Bienes</t>
  </si>
  <si>
    <t xml:space="preserve">      f. Provisiones a Largo Plazo</t>
  </si>
  <si>
    <t xml:space="preserve">      g. Activos Diferidos</t>
  </si>
  <si>
    <t xml:space="preserve">      IIB. Total de Pasivos No Circulantes (IIB = a + b + c + d + e + f)</t>
  </si>
  <si>
    <t xml:space="preserve">      h. Estimación por Pérdida o Deterioro de Activos no Circulantes</t>
  </si>
  <si>
    <t xml:space="preserve">    II. Total del Pasivo (II = IIA + IIB)</t>
  </si>
  <si>
    <t xml:space="preserve">      i. Otros Activos no Circulantes</t>
  </si>
  <si>
    <t xml:space="preserve">  HACIENDA PÚBLICA/PATRIMONIO</t>
  </si>
  <si>
    <t xml:space="preserve">      IB. Total de Activos No Circulantes (IB = a + b + c + d + e + f + g + h + i)</t>
  </si>
  <si>
    <t xml:space="preserve">    IIIA. Hacienda Pública/Patrimonio Contribuido (IIIA = a + b + c)</t>
  </si>
  <si>
    <t xml:space="preserve">    I. Total del Activo (I = IA + IB)</t>
  </si>
  <si>
    <t xml:space="preserve">      a. Aportaciones</t>
  </si>
  <si>
    <t xml:space="preserve">      b. Donaciones de Capital</t>
  </si>
  <si>
    <t xml:space="preserve">      c. Actualización de la Hacienda Pública/Patrimonio</t>
  </si>
  <si>
    <t xml:space="preserve">    IIIB. Hacienda Pública/Patrimonio Generado (IIIB = a + b + c + d + e)</t>
  </si>
  <si>
    <t xml:space="preserve">      a. Resultados del Ejercicio (Ahorro/ Desahorro)</t>
  </si>
  <si>
    <t xml:space="preserve">      b. Resultados de Ejercicios Anteriores</t>
  </si>
  <si>
    <t xml:space="preserve">      c. Revalúos</t>
  </si>
  <si>
    <t xml:space="preserve">      d. Reservas</t>
  </si>
  <si>
    <t xml:space="preserve">      e. Rectificaciones de Resultados de Ejercicios Anteriores</t>
  </si>
  <si>
    <t xml:space="preserve">    IIIC. Exceso o Insuficiencia en la Actualización de la Hacienda Pública/Patrimonio (IIIC=a+b)</t>
  </si>
  <si>
    <t xml:space="preserve">      a. Resultado por Posición Monetaria</t>
  </si>
  <si>
    <t xml:space="preserve">      b. Resultado por Tenencia de Activos no Monetarios</t>
  </si>
  <si>
    <t xml:space="preserve">    III. Total Hacienda Pública/Patrimonio (III = IIIA + IIIB + IIIC)</t>
  </si>
  <si>
    <t xml:space="preserve">  IV. Total del Pasivo y Hacienda Pública/Patrimonio (IV = II + III)</t>
  </si>
  <si>
    <t xml:space="preserve">    C. Crédito XX</t>
  </si>
  <si>
    <t xml:space="preserve">    B. Crédito 2</t>
  </si>
  <si>
    <t xml:space="preserve">    A.</t>
  </si>
  <si>
    <t xml:space="preserve">  6. Obligaciones a Corto Plazo (Informativo)</t>
  </si>
  <si>
    <t>Tasa Efectiva</t>
  </si>
  <si>
    <t>Comisiones y Costos Relacionados</t>
  </si>
  <si>
    <t>Tasa de Interés</t>
  </si>
  <si>
    <t>Plazo Pactado</t>
  </si>
  <si>
    <t>Monto Contratado</t>
  </si>
  <si>
    <t>Obligaciones a Corto Plazo</t>
  </si>
  <si>
    <t xml:space="preserve">    C. Instrumento Bono Cupón Cero XX</t>
  </si>
  <si>
    <t xml:space="preserve">    B. Instrumento Bono Cupón Cero 2</t>
  </si>
  <si>
    <t xml:space="preserve">    A. Instrumento Bono Cupón Cero 1</t>
  </si>
  <si>
    <t xml:space="preserve">  5. Valor de Instrumentos Bono Cupón Cero 2 (Informativo)</t>
  </si>
  <si>
    <t xml:space="preserve">    C. Deuda Contingente XX</t>
  </si>
  <si>
    <t xml:space="preserve">    B. Deuda Contingente 2</t>
  </si>
  <si>
    <t xml:space="preserve">    A. Deuda Contingente 1</t>
  </si>
  <si>
    <t xml:space="preserve">  4. Deuda Contingente 1 (informativo)</t>
  </si>
  <si>
    <t xml:space="preserve">  3. Total de la Deuda Pública y Otros Pasivos (3=1+2)</t>
  </si>
  <si>
    <t xml:space="preserve">  2. Otros Pasivos</t>
  </si>
  <si>
    <t xml:space="preserve">      b3) Arrendamientos Financieros</t>
  </si>
  <si>
    <t xml:space="preserve">      b2) Títulos y Valores</t>
  </si>
  <si>
    <t xml:space="preserve">      b1) Instituciones de Crédito</t>
  </si>
  <si>
    <t xml:space="preserve">    B. Largo Plazo (B=b1+b2+b3)</t>
  </si>
  <si>
    <t xml:space="preserve">      a3) Arrendamientos Financieros</t>
  </si>
  <si>
    <t xml:space="preserve">      a2) Títulos y Valores</t>
  </si>
  <si>
    <t xml:space="preserve">      a1) Instituciones de Crédito</t>
  </si>
  <si>
    <t xml:space="preserve">    A. Corto Plazo (A=a1+a2+a3)</t>
  </si>
  <si>
    <t xml:space="preserve">  1. Deuda Pública (1=A+B)</t>
  </si>
  <si>
    <t>Pago de Comisiones y demás costos asociados durante el Periodo</t>
  </si>
  <si>
    <t>Pago de Intereses del Periodo</t>
  </si>
  <si>
    <t>Saldo Final del Periodo h=d+e-f+g</t>
  </si>
  <si>
    <t>Revaluaciones, Reclasificaciones y Otros Ajustes</t>
  </si>
  <si>
    <t>Amortizaciones del Periodo</t>
  </si>
  <si>
    <t>Disposiciones del periodo</t>
  </si>
  <si>
    <t xml:space="preserve">Denominación de la Deuda Pública y Otros Pasivos </t>
  </si>
  <si>
    <t>Informe Analítico de la Deuda Pública y Otros Pasivos - LDF</t>
  </si>
  <si>
    <t>SECRETARÍA DE FINANZAS</t>
  </si>
  <si>
    <t>DIRECCIÓN DE EGRESOS E INFORMACIÓN FINANCIERA</t>
  </si>
  <si>
    <t>MUNICIPIO DE CORREGIDORA QUERETARO</t>
  </si>
  <si>
    <t>Informe Analítico de Obligaciones Diferentes de Financiamientos – LDF</t>
  </si>
  <si>
    <t>Municipio de Corregidora, Querétaro</t>
  </si>
  <si>
    <t>Balance Presupuestario - LDF</t>
  </si>
  <si>
    <t>Concepto (c)</t>
  </si>
  <si>
    <t>Devengado</t>
  </si>
  <si>
    <t>Aprobado (d)</t>
  </si>
  <si>
    <t>Aprobado</t>
  </si>
  <si>
    <t>Pagado</t>
  </si>
  <si>
    <t>Bajo protesta de decir verdad declaramos que los Estados Financieros y sus notas, son razonablemente correctos y son responsabilidad del emisor</t>
  </si>
  <si>
    <t xml:space="preserve">Bajo protesta de decir verdad declaramos que los estados financieros y sus notas, son razonablemente correctos y son responsabilidad del emisor 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</si>
  <si>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</si>
  <si>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</si>
  <si>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</si>
  <si>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</si>
  <si>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</si>
  <si>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</si>
  <si>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</si>
  <si>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</si>
  <si>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h3) Convenios</t>
  </si>
  <si>
    <t>h2) Aportaciones</t>
  </si>
  <si>
    <t>h1) Participaciones</t>
  </si>
  <si>
    <t>g7) Provisiones para Contingencias y Otras Erogaciones Especiales</t>
  </si>
  <si>
    <t>g6) Otras Inversiones Financieras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</si>
  <si>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</si>
  <si>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</si>
  <si>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</si>
  <si>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</si>
  <si>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</si>
  <si>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</si>
  <si>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</si>
  <si>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</si>
  <si>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</si>
  <si>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</si>
  <si>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</si>
  <si>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</si>
  <si>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</si>
  <si>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</si>
  <si>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</si>
  <si>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</si>
  <si>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</si>
  <si>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</si>
  <si>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</si>
  <si>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</si>
  <si>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</si>
  <si>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</si>
  <si>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</si>
  <si>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</si>
  <si>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</si>
  <si>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</si>
  <si>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</si>
  <si>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</si>
  <si>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</si>
  <si>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</si>
  <si>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</si>
  <si>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</si>
  <si>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</si>
  <si>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</si>
  <si>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</si>
  <si>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</si>
  <si>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</si>
  <si>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</si>
  <si>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</si>
  <si>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</si>
  <si>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</si>
  <si>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</si>
  <si>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</si>
  <si>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</si>
  <si>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</si>
  <si>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</si>
  <si>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</si>
  <si>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</si>
  <si>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</si>
  <si>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</si>
  <si>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</si>
  <si>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</si>
  <si>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</si>
  <si>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</si>
  <si>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</si>
  <si>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</si>
  <si>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</si>
  <si>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</si>
  <si>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</si>
  <si>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</si>
  <si>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>Estado Analítico del Ejercicio del Presupuesto de Egresos Detallado - LDF</t>
  </si>
  <si>
    <t>Modificado</t>
  </si>
  <si>
    <t>Ampliaciones/ (Reducciones)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</si>
  <si>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</si>
  <si>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</si>
  <si>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</si>
  <si>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</si>
  <si>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</si>
  <si>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</si>
  <si>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</si>
  <si>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</si>
  <si>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</si>
  <si>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</si>
  <si>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</si>
  <si>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</si>
  <si>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</si>
  <si>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</si>
  <si>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</si>
  <si>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</si>
  <si>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</si>
  <si>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</si>
  <si>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</si>
  <si>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</si>
  <si>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</si>
  <si>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</si>
  <si>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</si>
  <si>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</si>
  <si>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</si>
  <si>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</si>
  <si>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</si>
  <si>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</si>
  <si>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</si>
  <si>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</si>
  <si>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</si>
  <si>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</si>
  <si>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</si>
  <si>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</si>
  <si>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</si>
  <si>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</si>
  <si>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</si>
  <si>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</si>
  <si>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</si>
  <si>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</si>
  <si>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</si>
  <si>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</si>
  <si>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</si>
  <si>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 xml:space="preserve">Devengado </t>
  </si>
  <si>
    <t>Clasificación de Servicios Personales por Categoría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</si>
  <si>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</si>
  <si>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</si>
  <si>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</si>
  <si>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</si>
  <si>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</si>
  <si>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</si>
  <si>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</si>
  <si>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</si>
  <si>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</si>
  <si>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</si>
  <si>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</si>
  <si>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</si>
  <si>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</si>
  <si>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</si>
  <si>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</si>
  <si>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</si>
  <si>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</si>
  <si>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</si>
  <si>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</si>
  <si>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</si>
  <si>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</si>
  <si>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</si>
  <si>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</si>
  <si>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</si>
  <si>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</si>
  <si>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</si>
  <si>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</si>
  <si>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</si>
  <si>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</si>
  <si>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</si>
  <si>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</si>
  <si>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    (vta bienes, MFNF)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</si>
  <si>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</si>
  <si>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</si>
  <si>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</si>
  <si>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</si>
  <si>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</si>
  <si>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 (isr ebi)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</si>
  <si>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</si>
  <si>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</si>
  <si>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</si>
  <si>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</si>
  <si>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</si>
  <si>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Otras participaciones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</si>
  <si>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</si>
  <si>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</si>
  <si>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</si>
  <si>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</si>
  <si>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</si>
  <si>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</si>
  <si>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</si>
  <si>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</si>
  <si>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</si>
  <si>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</si>
  <si>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</si>
  <si>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</si>
  <si>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</si>
  <si>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</si>
  <si>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</si>
  <si>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</si>
  <si>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</si>
  <si>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</si>
  <si>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</si>
  <si>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</si>
  <si>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</si>
  <si>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</si>
  <si>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Estimado (d)</t>
  </si>
  <si>
    <t>Diferencia (e)</t>
  </si>
  <si>
    <t>Ingreso</t>
  </si>
  <si>
    <t>Estado Analítico de Ingresos Detallado - LDF</t>
  </si>
  <si>
    <t>MUNICIPIO DE CORREGIDORA, QUERETARO</t>
  </si>
  <si>
    <t>31 de diciembre de 2023</t>
  </si>
  <si>
    <t>Saldo 31 de diciembre de 2023</t>
  </si>
  <si>
    <t>Estimado/Aprobado</t>
  </si>
  <si>
    <t>Recaudado/ Pagado</t>
  </si>
  <si>
    <t xml:space="preserve">  A. Ingresos Totales (A = A1+A2+A3)</t>
  </si>
  <si>
    <t xml:space="preserve">    A1. Ingresos de Libre Disposición</t>
  </si>
  <si>
    <t xml:space="preserve">    A2. Transferencias Federales Etiquetadas</t>
  </si>
  <si>
    <t xml:space="preserve">    A3. Financiamiento Neto</t>
  </si>
  <si>
    <t xml:space="preserve">  B. Egresos Presupuestarios1 (B = B1+B2)</t>
  </si>
  <si>
    <t xml:space="preserve">    B1. Gasto No Etiquetado (sin incluir Amortización de la Deuda Pública)</t>
  </si>
  <si>
    <t xml:space="preserve">    B2. Gasto Etiquetado (sin incluir Amortización de la Deuda Pública)</t>
  </si>
  <si>
    <t xml:space="preserve">  C. Remanentes del Ejercicio Anterior ( C = C1 + C2 )</t>
  </si>
  <si>
    <t xml:space="preserve">    C1. Remanentes de Ingresos de Libre Disposición aplicados en el periodo</t>
  </si>
  <si>
    <t xml:space="preserve">    C2. Remanentes de Transferencias Federales Etiquetadas aplicados en el periodo</t>
  </si>
  <si>
    <t xml:space="preserve">  I. Balance Presupuestario (I = A - B + C)</t>
  </si>
  <si>
    <t xml:space="preserve">  II. Balance Presupuestario sin Financiamiento Neto (II = I - A3)</t>
  </si>
  <si>
    <t xml:space="preserve">  III. Balance Presupuestario sin Financiamiento  Neto y sin Remanentes del Ejercicio Anterior (III= II - C)</t>
  </si>
  <si>
    <t xml:space="preserve">  E. Intereses, Comisiones y Gastos de la Deuda (E = E1+E2)</t>
  </si>
  <si>
    <t xml:space="preserve">    E1. Intereses, Comisiones y Gastos de la Deuda con Gasto No Etiquetado</t>
  </si>
  <si>
    <t xml:space="preserve">    E2. Intereses, Comisiones y Gastos de la Deuda con Gasto Etiquetado</t>
  </si>
  <si>
    <t xml:space="preserve">  IV. Balance Primario (IV = III + E)</t>
  </si>
  <si>
    <t xml:space="preserve">  F. Financiamiento (F = F1 + F2)</t>
  </si>
  <si>
    <t xml:space="preserve">    F1. Financiamiento con Fuente de Pago de Ingresos de Libre Disposición</t>
  </si>
  <si>
    <t xml:space="preserve">    F2. Financiamiento con Fuente de Pago de Transferencias Federales Etiquetadas</t>
  </si>
  <si>
    <t xml:space="preserve">  G. Amortización de la Deuda (G = G1 + G2)</t>
  </si>
  <si>
    <t xml:space="preserve">    G1. Amortización de la Deuda Pública con Gasto No Etiquetado</t>
  </si>
  <si>
    <t xml:space="preserve">    G2. Amortización de la Deuda Pública con Gasto Etiquetado</t>
  </si>
  <si>
    <t xml:space="preserve">  A3. Financiamiento Neto (A3 = F - G )</t>
  </si>
  <si>
    <t xml:space="preserve">  A1. Ingresos de Libre Disposición</t>
  </si>
  <si>
    <t xml:space="preserve">  A3.1 Financiamiento Neto con Fuente de Pago de Ingresos de Libre Disposición (A3.1 = F1 - G1)</t>
  </si>
  <si>
    <t xml:space="preserve">  B1. Gasto No Etiquetado (sin incluir Amortización de la Deuda Pública)</t>
  </si>
  <si>
    <t xml:space="preserve">  C1. Remanentes de Ingresos de Libre Disposición aplicados en el periodo</t>
  </si>
  <si>
    <t xml:space="preserve">  V. Balance Presupuestario de Recursos Disponibles (V = A1 + A3.1-B 1 + C1)</t>
  </si>
  <si>
    <t xml:space="preserve">  VI. Balance Presupuestario de Recursos Disponibles sin Financiamiento Neto (VI = V-A3.1)</t>
  </si>
  <si>
    <t xml:space="preserve">  A2. Transferencias Federales Etiquetadas</t>
  </si>
  <si>
    <t xml:space="preserve">  A3.2 Financiamiento Neto con Fuente de Pago de Transferencias Federales Etiquetadas (A3.2 = F2 + G2)</t>
  </si>
  <si>
    <t xml:space="preserve">  B2. Gasto Etiquetado (sin incluir Amortización de la Deuda Pública)</t>
  </si>
  <si>
    <t xml:space="preserve">  C2. Remanentes de Transferencias Federales Etiquetadas aplicados en el periodo</t>
  </si>
  <si>
    <t xml:space="preserve">  VII. Balance Presupuestario de Recursos Etiquetados (VII = A2 + A3.2 - B2 + C2)</t>
  </si>
  <si>
    <t xml:space="preserve">  VIII. Balance Presupuestario de Recursos Etiquetados sin Financiamiento Neto (VIII = VII - A3.2)</t>
  </si>
  <si>
    <t>SECRETARÍA DE TESORERÍA Y FINANZAS</t>
  </si>
  <si>
    <t>DIRECCIÓN DE EGRESOS</t>
  </si>
  <si>
    <t>Estado Analítico del Ejercicio del Presupuesto de Egresos Detallado - LDF Clasificación por Objeto del Gasto</t>
  </si>
  <si>
    <t>Subejercicio</t>
  </si>
  <si>
    <t>Ampliaciones/(Reducciones)</t>
  </si>
  <si>
    <t xml:space="preserve">A. Servicios Personales (A=a1+a2+a3+a4+a5+a6+a7) </t>
  </si>
  <si>
    <t xml:space="preserve">B. Materiales y Suministros (B=b1+b2+b3+b4+b5+b6+b7+b8+b9) </t>
  </si>
  <si>
    <t xml:space="preserve">C. Servicios Generales (C=c1+c2+c3+c4+c5+c6+c7+c8+c9) </t>
  </si>
  <si>
    <t xml:space="preserve">D. Transferencias, Asignaciones, Subsidios y Otras Ayudas (D=d1+d2+d3+d4+d5+d6+d7+d8+d9) </t>
  </si>
  <si>
    <t xml:space="preserve">F. Inversión Pública (F=f1+f2+f3) </t>
  </si>
  <si>
    <t xml:space="preserve">H. Participaciones y Aportaciones (H=h1+h2+h3) </t>
  </si>
  <si>
    <t xml:space="preserve">I. Deuda Pública (I=i1+i2+i3+i4+i5+i6+i7) </t>
  </si>
  <si>
    <t xml:space="preserve">E. Bienes Muebles, Inmuebles e Intangibles (E=e1+e2+e3+e4+e5+e6+e7+e8+e9) </t>
  </si>
  <si>
    <t xml:space="preserve">G. Inversiones Financieras y Otras Provisiones (G=g1+g2+g3+g4+g5+g6+g7) </t>
  </si>
  <si>
    <t>Estado Analítico del Ejercicio del Presupuesto de Egresos Detallado - LDF Clasificación Funcional</t>
  </si>
  <si>
    <t>Ampliación/Reducción</t>
  </si>
  <si>
    <t xml:space="preserve">I. Gasto No Etiquetado (I=A+B+C+D) </t>
  </si>
  <si>
    <t xml:space="preserve">A. Gobierno (A=a1+a2+a3+a4+a5+a6+a7+a8) </t>
  </si>
  <si>
    <t xml:space="preserve">B. Desarrollo Social (B=b1+b2+b3+b4+b5+b6+b7) </t>
  </si>
  <si>
    <t xml:space="preserve">C. Desarrollo Económico (C=c1+c2+c3+c4+c5+c6+c7+c8+c9) </t>
  </si>
  <si>
    <t xml:space="preserve">D. Otras No Clasificadas en Funciones Anteriores (D=d1+d2+d3+d4) </t>
  </si>
  <si>
    <t xml:space="preserve">II. Gasto Etiquetado (II=A+B+C+D) </t>
  </si>
  <si>
    <t xml:space="preserve">III. Total de Egresos (III = I + II) </t>
  </si>
  <si>
    <t>Al 31 de diciembre de 2023 y al 30 de junio de 2024</t>
  </si>
  <si>
    <t>30 de junio de 2024</t>
  </si>
  <si>
    <t>Del 01 de enero al 30 de junio de 2024</t>
  </si>
  <si>
    <t>TIIE+1</t>
  </si>
  <si>
    <t>Del 1 de enero al 30 de junio del 2024 (b)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</si>
  <si>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</si>
  <si>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</si>
  <si>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</si>
  <si>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</si>
  <si>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</si>
  <si>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</si>
  <si>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</si>
  <si>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</si>
  <si>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30 de junio del 2024</t>
  </si>
  <si>
    <t>Monto pagado de la inversión actualizado al 30 de junio del 2024</t>
  </si>
  <si>
    <t>Saldo pendiente por pagar de la inversión al 30 de junio del 2024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</si>
  <si>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</si>
  <si>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</si>
  <si>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</si>
  <si>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</si>
  <si>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</si>
  <si>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</si>
  <si>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</si>
  <si>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</si>
  <si>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</si>
  <si>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</si>
  <si>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 = g – l)</t>
  </si>
  <si>
    <t>A. Asociaciones Público Privadas (APP’s) (A=a+b+c+d)</t>
  </si>
  <si>
    <t>NADA QUE MANIFESTAR</t>
  </si>
  <si>
    <t>B. Otros Instrumentos (B=a+b+c+d)</t>
  </si>
  <si>
    <t>C. Total de Obligaciones Diferentes de Financiamiento (C=A+B)</t>
  </si>
  <si>
    <t>Bajo protesta de decir verdad declaramos que los Estados Financieros y sus Notas son razonablemente correctos y responsabilidad del emisor</t>
  </si>
  <si>
    <t>_________________________________________________</t>
  </si>
  <si>
    <t>__________________________________________________________</t>
  </si>
  <si>
    <t>Lic. Ma Eugenia Yetsi Beltrán Villarreal</t>
  </si>
  <si>
    <t>C.P Carlos Alberto López Ramos</t>
  </si>
  <si>
    <t>Secretaría de Tesorería y Finanzas</t>
  </si>
  <si>
    <t>Director de Egresos de la Secretaría de Tesorería y Finanzas</t>
  </si>
  <si>
    <t>Autorizó</t>
  </si>
  <si>
    <t>Elaboró</t>
  </si>
  <si>
    <t>Del 1 de enero al 30 de junio de 2024</t>
  </si>
  <si>
    <t>Del 01 de enero Al 30 de junio de 2024</t>
  </si>
  <si>
    <t>Estado Analítico del Ejercicio del Presupuesto de Egresos detallado - LDF</t>
  </si>
  <si>
    <t>del 01 de enero al 30 de junio 2024 (b)</t>
  </si>
  <si>
    <t>devengado</t>
  </si>
  <si>
    <t>I. Gasto No Etiquetado (I=A+B+C+D+E+F+G+H+I+J+K+L+M+N+O+P+Q+R)</t>
  </si>
  <si>
    <t>A.Ayuntamiento</t>
  </si>
  <si>
    <t>B.Secretaría de Evaluación y Control</t>
  </si>
  <si>
    <t>C.Secretaría Particular</t>
  </si>
  <si>
    <t>D.Secretaría del Ayuntamiento</t>
  </si>
  <si>
    <t>E.Secretaría de Tesorería y Finanzas</t>
  </si>
  <si>
    <t>F.Secretaría de Administración</t>
  </si>
  <si>
    <t>G.Secretaría de Servicios Públicos Municipales</t>
  </si>
  <si>
    <t>H.Secretaría de Obras Publicas</t>
  </si>
  <si>
    <t>I.Secretaría de Seguridad Pública Municipal</t>
  </si>
  <si>
    <t>J.Secretaría de Gobierno</t>
  </si>
  <si>
    <t>K.Secretaría de Desarrollo Social</t>
  </si>
  <si>
    <t>L.Secretaría de Desarrollo Económico</t>
  </si>
  <si>
    <t>M.Sistema Municipal DIF</t>
  </si>
  <si>
    <t>N.Secretaría Técnica de Presidencia</t>
  </si>
  <si>
    <t>O.Secretaría de Movilidad Desarrollo Urbano y Ecología</t>
  </si>
  <si>
    <t>P.Secretaría de Gestión Delegacional</t>
  </si>
  <si>
    <t>Q.Secretaría de la Mujer</t>
  </si>
  <si>
    <t>R.Secretaría de Atención Ciudadana</t>
  </si>
  <si>
    <t>II. Gasto Etiquetado (II=A+B+C+D+E)</t>
  </si>
  <si>
    <t>A.Secretaría de Servicios Públicos Municipales</t>
  </si>
  <si>
    <t>B.Secretaría de Obras Publicas</t>
  </si>
  <si>
    <t>C.Secretaría de Seguridad Pública Municipal</t>
  </si>
  <si>
    <t>D.Secretaría de Desarrollo Económico</t>
  </si>
  <si>
    <t>E.Secretaría de Gestión Delegacional</t>
  </si>
  <si>
    <t>Del 01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</si>
</sst>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&quot;$&quot;#,##0.00"/>
    <numFmt numFmtId="167" formatCode="#,##0.00_ ;\-#,##0.00\ 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 Gothic"/>
      <family val="2"/>
      <charset val="134"/>
    </font>
    <font>
      <b/>
      <sz val="10"/>
      <color indexed="8"/>
      <name val="Century Gothic"/>
      <family val="2"/>
      <charset val="134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</font>
    <font>
      <sz val="9"/>
      <color rgb="FF000000"/>
      <name val="Century Gothic"/>
      <family val="2"/>
    </font>
    <font>
      <b/>
      <sz val="9"/>
      <color rgb="FF000000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 Narrow"/>
      <family val="2"/>
    </font>
    <font>
      <sz val="8"/>
      <color rgb="FF000000"/>
      <name val="Arial Narrow"/>
      <family val="2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12"/>
      <color theme="1"/>
      <name val="Gotham Book"/>
      <family val="3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0" borderId="0"/>
    <xf numFmtId="44" fontId="28" fillId="0" borderId="0" applyFont="0" applyFill="0" applyBorder="0" applyAlignment="0" applyProtection="0"/>
  </cellStyleXfs>
  <cellXfs count="209">
    <xf numFmtId="0" fontId="0" fillId="0" borderId="0" xfId="0"/>
    <xf numFmtId="0" fontId="22" fillId="38" borderId="0" xfId="0" applyFont="1" applyFill="1" applyBorder="1"/>
    <xf numFmtId="43" fontId="22" fillId="38" borderId="0" xfId="42" applyFont="1" applyFill="1" applyBorder="1"/>
    <xf numFmtId="43" fontId="22" fillId="38" borderId="0" xfId="0" applyNumberFormat="1" applyFont="1" applyFill="1" applyBorder="1"/>
    <xf numFmtId="0" fontId="23" fillId="38" borderId="30" xfId="0" applyFont="1" applyFill="1" applyBorder="1" applyAlignment="1">
      <alignment horizontal="justify" vertical="center"/>
    </xf>
    <xf numFmtId="0" fontId="23" fillId="38" borderId="26" xfId="0" applyFont="1" applyFill="1" applyBorder="1" applyAlignment="1">
      <alignment horizontal="justify" vertical="center"/>
    </xf>
    <xf numFmtId="0" fontId="23" fillId="38" borderId="29" xfId="0" applyFont="1" applyFill="1" applyBorder="1" applyAlignment="1">
      <alignment horizontal="justify" vertical="center"/>
    </xf>
    <xf numFmtId="0" fontId="23" fillId="38" borderId="33" xfId="0" applyFont="1" applyFill="1" applyBorder="1" applyAlignment="1">
      <alignment horizontal="justify" vertical="center"/>
    </xf>
    <xf numFmtId="0" fontId="23" fillId="38" borderId="0" xfId="0" applyFont="1" applyFill="1" applyBorder="1" applyAlignment="1">
      <alignment horizontal="justify" vertical="center"/>
    </xf>
    <xf numFmtId="0" fontId="23" fillId="38" borderId="34" xfId="0" applyFont="1" applyFill="1" applyBorder="1" applyAlignment="1">
      <alignment horizontal="justify" vertical="center"/>
    </xf>
    <xf numFmtId="0" fontId="24" fillId="38" borderId="33" xfId="0" applyFont="1" applyFill="1" applyBorder="1" applyAlignment="1">
      <alignment horizontal="left" vertical="center"/>
    </xf>
    <xf numFmtId="0" fontId="24" fillId="38" borderId="0" xfId="0" applyFont="1" applyFill="1" applyBorder="1" applyAlignment="1">
      <alignment horizontal="left" vertical="center"/>
    </xf>
    <xf numFmtId="0" fontId="24" fillId="38" borderId="34" xfId="0" applyFont="1" applyFill="1" applyBorder="1" applyAlignment="1">
      <alignment horizontal="left" vertical="center"/>
    </xf>
    <xf numFmtId="0" fontId="23" fillId="38" borderId="34" xfId="0" applyFont="1" applyFill="1" applyBorder="1" applyAlignment="1">
      <alignment horizontal="left" vertical="center"/>
    </xf>
    <xf numFmtId="0" fontId="23" fillId="38" borderId="34" xfId="0" applyFont="1" applyFill="1" applyBorder="1" applyAlignment="1">
      <alignment vertical="center"/>
    </xf>
    <xf numFmtId="0" fontId="23" fillId="38" borderId="34" xfId="0" applyFont="1" applyFill="1" applyBorder="1" applyAlignment="1">
      <alignment vertical="center" wrapText="1"/>
    </xf>
    <xf numFmtId="0" fontId="23" fillId="38" borderId="33" xfId="0" applyFont="1" applyFill="1" applyBorder="1" applyAlignment="1">
      <alignment vertical="center"/>
    </xf>
    <xf numFmtId="0" fontId="23" fillId="38" borderId="0" xfId="0" applyFont="1" applyFill="1" applyBorder="1" applyAlignment="1">
      <alignment vertical="center"/>
    </xf>
    <xf numFmtId="0" fontId="24" fillId="0" borderId="33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34" xfId="0" applyFont="1" applyFill="1" applyBorder="1" applyAlignment="1">
      <alignment horizontal="left" vertical="center"/>
    </xf>
    <xf numFmtId="43" fontId="23" fillId="38" borderId="33" xfId="42" applyFont="1" applyFill="1" applyBorder="1" applyAlignment="1">
      <alignment horizontal="center" vertical="center"/>
    </xf>
    <xf numFmtId="43" fontId="23" fillId="38" borderId="31" xfId="42" applyFont="1" applyFill="1" applyBorder="1" applyAlignment="1">
      <alignment horizontal="center" vertical="center"/>
    </xf>
    <xf numFmtId="43" fontId="23" fillId="38" borderId="0" xfId="42" applyFont="1" applyFill="1" applyBorder="1" applyAlignment="1">
      <alignment horizontal="center" vertical="center"/>
    </xf>
    <xf numFmtId="43" fontId="23" fillId="38" borderId="35" xfId="42" applyFont="1" applyFill="1" applyBorder="1" applyAlignment="1">
      <alignment horizontal="center" vertical="center"/>
    </xf>
    <xf numFmtId="43" fontId="23" fillId="38" borderId="28" xfId="42" applyFont="1" applyFill="1" applyBorder="1" applyAlignment="1">
      <alignment horizontal="center" vertical="center"/>
    </xf>
    <xf numFmtId="0" fontId="23" fillId="38" borderId="28" xfId="0" applyFont="1" applyFill="1" applyBorder="1" applyAlignment="1">
      <alignment horizontal="justify" vertical="center"/>
    </xf>
    <xf numFmtId="0" fontId="23" fillId="38" borderId="24" xfId="0" applyFont="1" applyFill="1" applyBorder="1" applyAlignment="1">
      <alignment horizontal="justify" vertical="center"/>
    </xf>
    <xf numFmtId="0" fontId="23" fillId="38" borderId="27" xfId="0" applyFont="1" applyFill="1" applyBorder="1" applyAlignment="1">
      <alignment horizontal="justify" vertical="center"/>
    </xf>
    <xf numFmtId="0" fontId="19" fillId="34" borderId="0" xfId="0" applyNumberFormat="1" applyFont="1" applyFill="1" applyBorder="1" applyAlignment="1" applyProtection="1">
      <alignment horizontal="center" wrapText="1"/>
    </xf>
    <xf numFmtId="44" fontId="0" fillId="0" borderId="0" xfId="0" applyNumberFormat="1" applyFont="1" applyFill="1" applyBorder="1" applyAlignment="1" applyProtection="1"/>
    <xf numFmtId="44" fontId="0" fillId="0" borderId="0" xfId="0" applyNumberFormat="1"/>
    <xf numFmtId="44" fontId="0" fillId="0" borderId="0" xfId="43" applyFont="1"/>
    <xf numFmtId="43" fontId="25" fillId="38" borderId="33" xfId="42" applyNumberFormat="1" applyFont="1" applyFill="1" applyBorder="1" applyAlignment="1">
      <alignment horizontal="right" vertical="center"/>
    </xf>
    <xf numFmtId="43" fontId="26" fillId="38" borderId="33" xfId="42" applyNumberFormat="1" applyFont="1" applyFill="1" applyBorder="1" applyAlignment="1">
      <alignment horizontal="right" vertical="center"/>
    </xf>
    <xf numFmtId="43" fontId="27" fillId="38" borderId="0" xfId="0" applyNumberFormat="1" applyFont="1" applyFill="1" applyBorder="1"/>
    <xf numFmtId="0" fontId="27" fillId="38" borderId="0" xfId="0" applyFont="1" applyFill="1" applyBorder="1"/>
    <xf numFmtId="43" fontId="25" fillId="38" borderId="32" xfId="42" applyNumberFormat="1" applyFont="1" applyFill="1" applyBorder="1" applyAlignment="1">
      <alignment horizontal="right" vertical="center"/>
    </xf>
    <xf numFmtId="43" fontId="25" fillId="38" borderId="30" xfId="42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34" borderId="25" xfId="0" applyNumberFormat="1" applyFont="1" applyFill="1" applyBorder="1" applyAlignment="1" applyProtection="1">
      <alignment horizontal="center" vertical="center" wrapText="1"/>
    </xf>
    <xf numFmtId="44" fontId="0" fillId="0" borderId="23" xfId="0" applyNumberFormat="1" applyFont="1" applyFill="1" applyBorder="1" applyAlignment="1" applyProtection="1">
      <alignment vertical="center"/>
    </xf>
    <xf numFmtId="44" fontId="0" fillId="0" borderId="13" xfId="0" applyNumberFormat="1" applyFont="1" applyFill="1" applyBorder="1" applyAlignment="1" applyProtection="1">
      <alignment vertical="center"/>
    </xf>
    <xf numFmtId="44" fontId="0" fillId="40" borderId="13" xfId="0" applyNumberFormat="1" applyFont="1" applyFill="1" applyBorder="1" applyAlignment="1" applyProtection="1">
      <alignment vertical="center"/>
    </xf>
    <xf numFmtId="44" fontId="0" fillId="0" borderId="11" xfId="0" applyNumberFormat="1" applyFont="1" applyFill="1" applyBorder="1" applyAlignment="1" applyProtection="1">
      <alignment vertical="center"/>
    </xf>
    <xf numFmtId="44" fontId="0" fillId="0" borderId="18" xfId="0" applyNumberFormat="1" applyFont="1" applyFill="1" applyBorder="1" applyAlignment="1" applyProtection="1">
      <alignment vertical="center"/>
    </xf>
    <xf numFmtId="44" fontId="0" fillId="0" borderId="22" xfId="0" applyNumberFormat="1" applyFont="1" applyFill="1" applyBorder="1" applyAlignment="1" applyProtection="1">
      <alignment vertical="center"/>
    </xf>
    <xf numFmtId="44" fontId="0" fillId="0" borderId="15" xfId="0" applyNumberFormat="1" applyFont="1" applyFill="1" applyBorder="1" applyAlignment="1" applyProtection="1">
      <alignment vertical="center"/>
    </xf>
    <xf numFmtId="44" fontId="0" fillId="0" borderId="1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165" fontId="33" fillId="0" borderId="13" xfId="43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22" xfId="0" applyFont="1" applyBorder="1" applyAlignment="1">
      <alignment horizontal="left" vertical="center" wrapText="1"/>
    </xf>
    <xf numFmtId="164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165" fontId="33" fillId="0" borderId="11" xfId="43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165" fontId="33" fillId="0" borderId="0" xfId="43" applyNumberFormat="1" applyFont="1" applyFill="1" applyBorder="1" applyAlignment="1" applyProtection="1">
      <alignment horizontal="center" vertical="center" wrapText="1"/>
    </xf>
    <xf numFmtId="44" fontId="0" fillId="0" borderId="10" xfId="0" applyNumberFormat="1" applyFont="1" applyFill="1" applyBorder="1" applyAlignment="1" applyProtection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32" fillId="0" borderId="0" xfId="0" applyFont="1" applyAlignment="1">
      <alignment vertical="center" wrapText="1"/>
    </xf>
    <xf numFmtId="0" fontId="31" fillId="36" borderId="12" xfId="0" applyFont="1" applyFill="1" applyBorder="1" applyAlignment="1">
      <alignment horizontal="center" vertical="center" wrapText="1"/>
    </xf>
    <xf numFmtId="0" fontId="31" fillId="36" borderId="10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center" wrapText="1"/>
    </xf>
    <xf numFmtId="165" fontId="33" fillId="0" borderId="23" xfId="43" applyNumberFormat="1" applyFont="1" applyFill="1" applyBorder="1" applyAlignment="1" applyProtection="1">
      <alignment horizontal="center" vertical="center" wrapText="1"/>
    </xf>
    <xf numFmtId="165" fontId="33" fillId="0" borderId="18" xfId="43" applyNumberFormat="1" applyFont="1" applyFill="1" applyBorder="1" applyAlignment="1" applyProtection="1">
      <alignment horizontal="center" vertical="center" wrapText="1"/>
    </xf>
    <xf numFmtId="165" fontId="33" fillId="0" borderId="16" xfId="43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 wrapText="1"/>
    </xf>
    <xf numFmtId="165" fontId="33" fillId="0" borderId="22" xfId="43" applyNumberFormat="1" applyFont="1" applyFill="1" applyBorder="1" applyAlignment="1" applyProtection="1">
      <alignment horizontal="center" vertical="center" wrapText="1"/>
    </xf>
    <xf numFmtId="165" fontId="33" fillId="0" borderId="12" xfId="43" applyNumberFormat="1" applyFont="1" applyFill="1" applyBorder="1" applyAlignment="1" applyProtection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0" fillId="0" borderId="15" xfId="0" applyBorder="1" applyAlignment="1">
      <alignment vertical="center"/>
    </xf>
    <xf numFmtId="0" fontId="19" fillId="34" borderId="21" xfId="0" applyNumberFormat="1" applyFont="1" applyFill="1" applyBorder="1" applyAlignment="1" applyProtection="1">
      <alignment horizontal="center" vertical="center" wrapText="1"/>
    </xf>
    <xf numFmtId="0" fontId="19" fillId="34" borderId="19" xfId="0" applyNumberFormat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vertical="center"/>
    </xf>
    <xf numFmtId="0" fontId="18" fillId="33" borderId="0" xfId="0" applyNumberFormat="1" applyFont="1" applyFill="1" applyBorder="1" applyAlignment="1" applyProtection="1">
      <alignment horizontal="center" vertical="center" wrapText="1"/>
    </xf>
    <xf numFmtId="0" fontId="23" fillId="38" borderId="0" xfId="0" applyFont="1" applyFill="1" applyBorder="1" applyAlignment="1">
      <alignment horizontal="left" vertical="center"/>
    </xf>
    <xf numFmtId="0" fontId="23" fillId="38" borderId="33" xfId="0" applyFont="1" applyFill="1" applyBorder="1" applyAlignment="1">
      <alignment horizontal="left" vertical="center"/>
    </xf>
    <xf numFmtId="0" fontId="19" fillId="34" borderId="23" xfId="0" applyNumberFormat="1" applyFont="1" applyFill="1" applyBorder="1" applyAlignment="1" applyProtection="1">
      <alignment horizontal="center" vertical="center" wrapText="1"/>
    </xf>
    <xf numFmtId="0" fontId="31" fillId="36" borderId="23" xfId="0" applyFont="1" applyFill="1" applyBorder="1" applyAlignment="1">
      <alignment horizontal="center" vertical="center" wrapText="1"/>
    </xf>
    <xf numFmtId="0" fontId="0" fillId="35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horizontal="center" wrapText="1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35" borderId="0" xfId="0" applyNumberFormat="1" applyFont="1" applyFill="1" applyBorder="1" applyAlignment="1" applyProtection="1">
      <alignment vertical="center"/>
    </xf>
    <xf numFmtId="0" fontId="19" fillId="34" borderId="21" xfId="0" applyNumberFormat="1" applyFont="1" applyFill="1" applyBorder="1" applyAlignment="1" applyProtection="1">
      <alignment horizontal="center" vertical="center" wrapText="1"/>
    </xf>
    <xf numFmtId="0" fontId="19" fillId="34" borderId="19" xfId="0" applyNumberFormat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18" fillId="33" borderId="0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23" fillId="38" borderId="0" xfId="0" applyFont="1" applyFill="1" applyBorder="1" applyAlignment="1">
      <alignment horizontal="left" vertical="center" wrapText="1"/>
    </xf>
    <xf numFmtId="0" fontId="23" fillId="38" borderId="33" xfId="0" applyFont="1" applyFill="1" applyBorder="1" applyAlignment="1">
      <alignment horizontal="left" vertical="center" wrapText="1"/>
    </xf>
    <xf numFmtId="43" fontId="24" fillId="39" borderId="35" xfId="42" applyFont="1" applyFill="1" applyBorder="1" applyAlignment="1">
      <alignment horizontal="center" vertical="center"/>
    </xf>
    <xf numFmtId="43" fontId="24" fillId="39" borderId="32" xfId="42" applyFont="1" applyFill="1" applyBorder="1" applyAlignment="1">
      <alignment horizontal="center" vertical="center"/>
    </xf>
    <xf numFmtId="43" fontId="24" fillId="39" borderId="35" xfId="42" applyFont="1" applyFill="1" applyBorder="1" applyAlignment="1">
      <alignment horizontal="center" vertical="center" wrapText="1"/>
    </xf>
    <xf numFmtId="43" fontId="24" fillId="39" borderId="32" xfId="42" applyFont="1" applyFill="1" applyBorder="1" applyAlignment="1">
      <alignment horizontal="center" vertical="center" wrapText="1"/>
    </xf>
    <xf numFmtId="0" fontId="24" fillId="39" borderId="27" xfId="0" applyFont="1" applyFill="1" applyBorder="1" applyAlignment="1">
      <alignment horizontal="center" vertical="center"/>
    </xf>
    <xf numFmtId="0" fontId="24" fillId="39" borderId="24" xfId="0" applyFont="1" applyFill="1" applyBorder="1" applyAlignment="1">
      <alignment horizontal="center" vertical="center"/>
    </xf>
    <xf numFmtId="0" fontId="24" fillId="39" borderId="28" xfId="0" applyFont="1" applyFill="1" applyBorder="1" applyAlignment="1">
      <alignment horizontal="center" vertical="center"/>
    </xf>
    <xf numFmtId="0" fontId="24" fillId="39" borderId="34" xfId="0" applyFont="1" applyFill="1" applyBorder="1" applyAlignment="1">
      <alignment horizontal="center" vertical="center"/>
    </xf>
    <xf numFmtId="0" fontId="24" fillId="39" borderId="0" xfId="0" applyFont="1" applyFill="1" applyBorder="1" applyAlignment="1">
      <alignment horizontal="center" vertical="center"/>
    </xf>
    <xf numFmtId="0" fontId="24" fillId="39" borderId="33" xfId="0" applyFont="1" applyFill="1" applyBorder="1" applyAlignment="1">
      <alignment horizontal="center" vertical="center"/>
    </xf>
    <xf numFmtId="0" fontId="24" fillId="39" borderId="29" xfId="0" applyFont="1" applyFill="1" applyBorder="1" applyAlignment="1">
      <alignment horizontal="center" vertical="center"/>
    </xf>
    <xf numFmtId="0" fontId="24" fillId="39" borderId="26" xfId="0" applyFont="1" applyFill="1" applyBorder="1" applyAlignment="1">
      <alignment horizontal="center" vertical="center"/>
    </xf>
    <xf numFmtId="0" fontId="24" fillId="39" borderId="30" xfId="0" applyFont="1" applyFill="1" applyBorder="1" applyAlignment="1">
      <alignment horizontal="center" vertical="center"/>
    </xf>
    <xf numFmtId="43" fontId="24" fillId="39" borderId="31" xfId="42" applyFont="1" applyFill="1" applyBorder="1" applyAlignment="1">
      <alignment horizontal="center" vertical="center"/>
    </xf>
    <xf numFmtId="0" fontId="24" fillId="38" borderId="34" xfId="0" applyFont="1" applyFill="1" applyBorder="1" applyAlignment="1">
      <alignment horizontal="center" vertical="center"/>
    </xf>
    <xf numFmtId="0" fontId="24" fillId="38" borderId="0" xfId="0" applyFont="1" applyFill="1" applyBorder="1" applyAlignment="1">
      <alignment horizontal="center" vertical="center"/>
    </xf>
    <xf numFmtId="0" fontId="24" fillId="38" borderId="33" xfId="0" applyFont="1" applyFill="1" applyBorder="1" applyAlignment="1">
      <alignment horizontal="center" vertical="center"/>
    </xf>
    <xf numFmtId="43" fontId="24" fillId="39" borderId="38" xfId="42" applyFont="1" applyFill="1" applyBorder="1" applyAlignment="1">
      <alignment horizontal="center" vertical="center"/>
    </xf>
    <xf numFmtId="43" fontId="24" fillId="39" borderId="37" xfId="42" applyFont="1" applyFill="1" applyBorder="1" applyAlignment="1">
      <alignment horizontal="center" vertical="center"/>
    </xf>
    <xf numFmtId="43" fontId="24" fillId="39" borderId="36" xfId="42" applyFont="1" applyFill="1" applyBorder="1" applyAlignment="1">
      <alignment horizontal="center" vertical="center"/>
    </xf>
    <xf numFmtId="0" fontId="23" fillId="38" borderId="0" xfId="0" applyFont="1" applyFill="1" applyBorder="1" applyAlignment="1">
      <alignment horizontal="left" vertical="center"/>
    </xf>
    <xf numFmtId="0" fontId="23" fillId="38" borderId="33" xfId="0" applyFont="1" applyFill="1" applyBorder="1" applyAlignment="1">
      <alignment horizontal="left" vertical="center"/>
    </xf>
    <xf numFmtId="0" fontId="23" fillId="38" borderId="34" xfId="0" applyFont="1" applyFill="1" applyBorder="1" applyAlignment="1">
      <alignment horizontal="left" vertical="center" wrapText="1"/>
    </xf>
    <xf numFmtId="0" fontId="24" fillId="38" borderId="34" xfId="0" applyFont="1" applyFill="1" applyBorder="1" applyAlignment="1">
      <alignment horizontal="center" vertical="center" wrapText="1"/>
    </xf>
    <xf numFmtId="0" fontId="24" fillId="38" borderId="0" xfId="0" applyFont="1" applyFill="1" applyBorder="1" applyAlignment="1">
      <alignment horizontal="center" vertical="center" wrapText="1"/>
    </xf>
    <xf numFmtId="0" fontId="24" fillId="38" borderId="33" xfId="0" applyFont="1" applyFill="1" applyBorder="1" applyAlignment="1">
      <alignment horizontal="center" vertical="center" wrapText="1"/>
    </xf>
    <xf numFmtId="0" fontId="23" fillId="38" borderId="34" xfId="0" applyFont="1" applyFill="1" applyBorder="1" applyAlignment="1">
      <alignment horizontal="center" vertical="center" wrapText="1"/>
    </xf>
    <xf numFmtId="0" fontId="23" fillId="38" borderId="0" xfId="0" applyFont="1" applyFill="1" applyBorder="1" applyAlignment="1">
      <alignment horizontal="center" vertical="center" wrapText="1"/>
    </xf>
    <xf numFmtId="0" fontId="23" fillId="38" borderId="33" xfId="0" applyFont="1" applyFill="1" applyBorder="1" applyAlignment="1">
      <alignment horizontal="center" vertical="center" wrapText="1"/>
    </xf>
    <xf numFmtId="0" fontId="19" fillId="34" borderId="23" xfId="0" applyNumberFormat="1" applyFont="1" applyFill="1" applyBorder="1" applyAlignment="1" applyProtection="1">
      <alignment horizontal="center" vertical="center" wrapText="1"/>
    </xf>
    <xf numFmtId="0" fontId="19" fillId="34" borderId="11" xfId="0" applyNumberFormat="1" applyFont="1" applyFill="1" applyBorder="1" applyAlignment="1" applyProtection="1">
      <alignment horizontal="center" vertical="center" wrapText="1"/>
    </xf>
    <xf numFmtId="0" fontId="19" fillId="34" borderId="20" xfId="0" applyNumberFormat="1" applyFont="1" applyFill="1" applyBorder="1" applyAlignment="1" applyProtection="1">
      <alignment horizontal="center" vertical="center" wrapText="1"/>
    </xf>
    <xf numFmtId="0" fontId="31" fillId="36" borderId="23" xfId="0" applyFont="1" applyFill="1" applyBorder="1" applyAlignment="1">
      <alignment horizontal="center" vertical="center" wrapText="1"/>
    </xf>
    <xf numFmtId="0" fontId="31" fillId="36" borderId="21" xfId="0" applyFont="1" applyFill="1" applyBorder="1" applyAlignment="1">
      <alignment horizontal="center" vertical="center" wrapText="1"/>
    </xf>
    <xf numFmtId="0" fontId="31" fillId="36" borderId="20" xfId="0" applyFont="1" applyFill="1" applyBorder="1" applyAlignment="1">
      <alignment horizontal="center" vertical="center" wrapText="1"/>
    </xf>
    <xf numFmtId="0" fontId="31" fillId="36" borderId="19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31" fillId="36" borderId="11" xfId="0" applyFont="1" applyFill="1" applyBorder="1" applyAlignment="1">
      <alignment horizontal="center" vertical="center" wrapText="1"/>
    </xf>
    <xf numFmtId="44" fontId="0" fillId="0" borderId="0" xfId="43" applyFont="1" applyFill="1" applyBorder="1" applyAlignment="1" applyProtection="1"/>
    <xf numFmtId="0" fontId="19" fillId="34" borderId="0" xfId="0" applyNumberFormat="1" applyFont="1" applyFill="1" applyBorder="1" applyAlignment="1" applyProtection="1">
      <alignment horizontal="center" wrapText="1"/>
    </xf>
    <xf numFmtId="44" fontId="0" fillId="0" borderId="0" xfId="0" applyNumberFormat="1" applyFont="1" applyFill="1" applyBorder="1" applyAlignment="1" applyProtection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36" fillId="41" borderId="0" xfId="0" applyFont="1" applyFill="1" applyBorder="1" applyAlignment="1">
      <alignment horizontal="center" vertical="center"/>
    </xf>
    <xf numFmtId="0" fontId="36" fillId="41" borderId="0" xfId="0" applyFont="1" applyFill="1" applyBorder="1" applyAlignment="1">
      <alignment horizontal="center" vertical="center" wrapText="1"/>
    </xf>
    <xf numFmtId="0" fontId="37" fillId="36" borderId="13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1" xfId="0" applyFont="1" applyFill="1" applyBorder="1" applyAlignment="1">
      <alignment horizontal="center" vertical="center"/>
    </xf>
    <xf numFmtId="0" fontId="37" fillId="0" borderId="23" xfId="0" applyFont="1" applyBorder="1" applyAlignment="1">
      <alignment horizontal="justify" vertical="center" wrapText="1"/>
    </xf>
    <xf numFmtId="0" fontId="38" fillId="0" borderId="16" xfId="0" applyFont="1" applyBorder="1" applyAlignment="1">
      <alignment horizontal="justify" vertical="center" wrapText="1"/>
    </xf>
    <xf numFmtId="0" fontId="38" fillId="0" borderId="23" xfId="0" applyFont="1" applyBorder="1" applyAlignment="1">
      <alignment horizontal="justify" vertical="center" wrapText="1"/>
    </xf>
    <xf numFmtId="0" fontId="37" fillId="0" borderId="13" xfId="0" applyFont="1" applyBorder="1" applyAlignment="1">
      <alignment horizontal="left" vertical="center" wrapText="1"/>
    </xf>
    <xf numFmtId="167" fontId="37" fillId="0" borderId="12" xfId="42" applyNumberFormat="1" applyFont="1" applyBorder="1" applyAlignment="1">
      <alignment horizontal="right" vertical="center" wrapText="1"/>
    </xf>
    <xf numFmtId="167" fontId="37" fillId="0" borderId="13" xfId="42" applyNumberFormat="1" applyFont="1" applyBorder="1" applyAlignment="1">
      <alignment horizontal="right" vertical="center" wrapText="1"/>
    </xf>
    <xf numFmtId="0" fontId="39" fillId="0" borderId="13" xfId="0" applyFont="1" applyBorder="1" applyAlignment="1">
      <alignment horizontal="left" vertical="center" wrapText="1"/>
    </xf>
    <xf numFmtId="167" fontId="39" fillId="0" borderId="13" xfId="42" applyNumberFormat="1" applyFont="1" applyBorder="1" applyAlignment="1">
      <alignment horizontal="right" vertical="center" wrapText="1"/>
    </xf>
    <xf numFmtId="167" fontId="39" fillId="0" borderId="12" xfId="42" applyNumberFormat="1" applyFont="1" applyBorder="1" applyAlignment="1">
      <alignment horizontal="right" vertical="center" wrapText="1"/>
    </xf>
    <xf numFmtId="167" fontId="0" fillId="0" borderId="13" xfId="42" applyNumberFormat="1" applyFont="1" applyBorder="1"/>
    <xf numFmtId="167" fontId="40" fillId="0" borderId="21" xfId="42" applyNumberFormat="1" applyFont="1" applyBorder="1" applyAlignment="1">
      <alignment horizontal="center" vertical="center" wrapText="1"/>
    </xf>
    <xf numFmtId="167" fontId="40" fillId="0" borderId="20" xfId="42" applyNumberFormat="1" applyFont="1" applyBorder="1" applyAlignment="1">
      <alignment horizontal="center" vertical="center" wrapText="1"/>
    </xf>
    <xf numFmtId="167" fontId="40" fillId="0" borderId="19" xfId="42" applyNumberFormat="1" applyFont="1" applyBorder="1" applyAlignment="1">
      <alignment horizontal="center" vertical="center" wrapText="1"/>
    </xf>
    <xf numFmtId="0" fontId="39" fillId="0" borderId="13" xfId="0" applyFont="1" applyBorder="1" applyAlignment="1">
      <alignment horizontal="left" vertical="center" wrapText="1" indent="1"/>
    </xf>
    <xf numFmtId="0" fontId="39" fillId="0" borderId="11" xfId="0" applyFont="1" applyBorder="1" applyAlignment="1">
      <alignment horizontal="justify" vertical="center" wrapText="1"/>
    </xf>
    <xf numFmtId="164" fontId="37" fillId="0" borderId="10" xfId="0" applyNumberFormat="1" applyFont="1" applyBorder="1" applyAlignment="1">
      <alignment horizontal="justify" vertical="center" wrapText="1"/>
    </xf>
    <xf numFmtId="164" fontId="37" fillId="0" borderId="11" xfId="0" applyNumberFormat="1" applyFont="1" applyBorder="1" applyAlignment="1">
      <alignment horizontal="justify" vertical="center" wrapText="1"/>
    </xf>
    <xf numFmtId="0" fontId="41" fillId="0" borderId="0" xfId="0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horizontal="left" vertical="top" wrapText="1"/>
    </xf>
    <xf numFmtId="0" fontId="43" fillId="38" borderId="0" xfId="0" applyFont="1" applyFill="1" applyBorder="1"/>
    <xf numFmtId="0" fontId="44" fillId="38" borderId="0" xfId="0" applyFont="1" applyFill="1" applyBorder="1"/>
    <xf numFmtId="43" fontId="44" fillId="38" borderId="0" xfId="42" applyFont="1" applyFill="1" applyBorder="1"/>
    <xf numFmtId="0" fontId="44" fillId="38" borderId="0" xfId="0" applyFont="1" applyFill="1" applyBorder="1" applyAlignment="1">
      <alignment horizontal="center"/>
    </xf>
    <xf numFmtId="0" fontId="45" fillId="0" borderId="0" xfId="0" applyFont="1"/>
    <xf numFmtId="43" fontId="44" fillId="38" borderId="0" xfId="42" applyFont="1" applyFill="1" applyBorder="1" applyAlignment="1">
      <alignment horizontal="center"/>
    </xf>
    <xf numFmtId="0" fontId="22" fillId="37" borderId="0" xfId="0" applyFont="1" applyFill="1" applyBorder="1"/>
    <xf numFmtId="43" fontId="25" fillId="37" borderId="33" xfId="42" applyNumberFormat="1" applyFont="1" applyFill="1" applyBorder="1" applyAlignment="1">
      <alignment horizontal="right" vertical="center"/>
    </xf>
    <xf numFmtId="43" fontId="26" fillId="0" borderId="33" xfId="42" applyNumberFormat="1" applyFont="1" applyFill="1" applyBorder="1" applyAlignment="1">
      <alignment horizontal="right" vertical="center"/>
    </xf>
    <xf numFmtId="0" fontId="46" fillId="38" borderId="0" xfId="0" applyFont="1" applyFill="1" applyBorder="1"/>
    <xf numFmtId="43" fontId="46" fillId="38" borderId="0" xfId="42" applyFont="1" applyFill="1" applyBorder="1"/>
    <xf numFmtId="8" fontId="46" fillId="38" borderId="0" xfId="42" applyNumberFormat="1" applyFont="1" applyFill="1" applyBorder="1"/>
    <xf numFmtId="0" fontId="19" fillId="34" borderId="10" xfId="0" applyNumberFormat="1" applyFont="1" applyFill="1" applyBorder="1" applyAlignment="1" applyProtection="1">
      <alignment horizontal="center" vertical="center" wrapText="1"/>
    </xf>
    <xf numFmtId="44" fontId="0" fillId="0" borderId="17" xfId="0" applyNumberFormat="1" applyFont="1" applyFill="1" applyBorder="1" applyAlignment="1" applyProtection="1">
      <alignment vertical="center"/>
    </xf>
    <xf numFmtId="44" fontId="0" fillId="0" borderId="16" xfId="0" applyNumberFormat="1" applyFont="1" applyFill="1" applyBorder="1" applyAlignment="1" applyProtection="1">
      <alignment vertical="center"/>
    </xf>
    <xf numFmtId="44" fontId="0" fillId="0" borderId="0" xfId="0" applyNumberFormat="1" applyFont="1" applyFill="1" applyBorder="1" applyAlignment="1" applyProtection="1">
      <alignment vertical="center"/>
    </xf>
    <xf numFmtId="44" fontId="0" fillId="0" borderId="14" xfId="0" applyNumberFormat="1" applyFont="1" applyFill="1" applyBorder="1" applyAlignment="1" applyProtection="1">
      <alignment vertical="center"/>
    </xf>
    <xf numFmtId="0" fontId="31" fillId="36" borderId="22" xfId="0" applyFont="1" applyFill="1" applyBorder="1" applyAlignment="1">
      <alignment horizontal="center" vertical="center" wrapText="1"/>
    </xf>
    <xf numFmtId="0" fontId="31" fillId="36" borderId="16" xfId="0" applyFont="1" applyFill="1" applyBorder="1" applyAlignment="1">
      <alignment horizontal="center" vertical="center" wrapText="1"/>
    </xf>
    <xf numFmtId="0" fontId="31" fillId="36" borderId="12" xfId="0" applyFont="1" applyFill="1" applyBorder="1" applyAlignment="1">
      <alignment horizontal="center" vertical="center" wrapText="1"/>
    </xf>
    <xf numFmtId="0" fontId="0" fillId="0" borderId="18" xfId="0" applyFont="1" applyFill="1" applyBorder="1"/>
    <xf numFmtId="44" fontId="0" fillId="0" borderId="23" xfId="0" applyNumberFormat="1" applyFont="1" applyFill="1" applyBorder="1" applyAlignment="1" applyProtection="1"/>
    <xf numFmtId="44" fontId="0" fillId="0" borderId="16" xfId="0" applyNumberFormat="1" applyFont="1" applyFill="1" applyBorder="1" applyAlignment="1" applyProtection="1"/>
    <xf numFmtId="0" fontId="47" fillId="0" borderId="22" xfId="0" applyFont="1" applyBorder="1" applyAlignment="1">
      <alignment vertical="center"/>
    </xf>
    <xf numFmtId="44" fontId="0" fillId="0" borderId="13" xfId="0" applyNumberFormat="1" applyFont="1" applyFill="1" applyBorder="1" applyAlignment="1" applyProtection="1"/>
    <xf numFmtId="44" fontId="0" fillId="0" borderId="12" xfId="0" applyNumberFormat="1" applyFont="1" applyFill="1" applyBorder="1" applyAlignment="1" applyProtection="1"/>
    <xf numFmtId="0" fontId="47" fillId="0" borderId="2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7" fillId="0" borderId="15" xfId="0" applyFont="1" applyBorder="1" applyAlignment="1">
      <alignment vertical="center"/>
    </xf>
    <xf numFmtId="44" fontId="0" fillId="0" borderId="11" xfId="0" applyNumberFormat="1" applyFont="1" applyFill="1" applyBorder="1" applyAlignment="1" applyProtection="1"/>
    <xf numFmtId="44" fontId="0" fillId="0" borderId="10" xfId="0" applyNumberFormat="1" applyFont="1" applyFill="1" applyBorder="1" applyAlignment="1" applyProtection="1"/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Moneda 2" xfId="45"/>
    <cellStyle name="Neutral" xfId="8" builtinId="28" customBuiltin="1"/>
    <cellStyle name="Normal" xfId="0" builtinId="0"/>
    <cellStyle name="Normal 2" xfId="44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717177</xdr:colOff>
      <xdr:row>0</xdr:row>
      <xdr:rowOff>100854</xdr:rowOff>
    </xdr:from>
    <xdr:to>
      <xdr:col>0</xdr:col>
      <xdr:colOff>1725706</xdr:colOff>
      <xdr:row>5</xdr:row>
      <xdr:rowOff>92249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7" y="100854"/>
          <a:ext cx="1008529" cy="99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134471</xdr:colOff>
      <xdr:row>0</xdr:row>
      <xdr:rowOff>44823</xdr:rowOff>
    </xdr:from>
    <xdr:to>
      <xdr:col>0</xdr:col>
      <xdr:colOff>1093693</xdr:colOff>
      <xdr:row>5</xdr:row>
      <xdr:rowOff>71883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44823"/>
          <a:ext cx="959222" cy="10271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507473</xdr:colOff>
      <xdr:row>1</xdr:row>
      <xdr:rowOff>59266</xdr:rowOff>
    </xdr:from>
    <xdr:to>
      <xdr:col>1</xdr:col>
      <xdr:colOff>1145116</xdr:colOff>
      <xdr:row>4</xdr:row>
      <xdr:rowOff>96905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398" y="249766"/>
          <a:ext cx="637643" cy="6091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663863</xdr:colOff>
      <xdr:row>0</xdr:row>
      <xdr:rowOff>182803</xdr:rowOff>
    </xdr:from>
    <xdr:to>
      <xdr:col>1</xdr:col>
      <xdr:colOff>3022097</xdr:colOff>
      <xdr:row>4</xdr:row>
      <xdr:rowOff>115455</xdr:rowOff>
    </xdr:to>
    <xdr:pic>
      <xdr:nvPicPr>
        <xdr:cNvPr id="4" name="Imagen 3" descr="https://corregidora.gob.mx/portal/wp-content/uploads/2021/09/logoport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38" y="182803"/>
          <a:ext cx="2358234" cy="923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340177</xdr:colOff>
      <xdr:row>1</xdr:row>
      <xdr:rowOff>40821</xdr:rowOff>
    </xdr:from>
    <xdr:to>
      <xdr:col>1</xdr:col>
      <xdr:colOff>3537857</xdr:colOff>
      <xdr:row>6</xdr:row>
      <xdr:rowOff>81643</xdr:rowOff>
    </xdr:to>
    <xdr:pic>
      <xdr:nvPicPr>
        <xdr:cNvPr id="4" name="Imagen 3" descr="https://corregidora.gob.mx/portal/wp-content/uploads/2021/09/logoport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552" y="288471"/>
          <a:ext cx="3197680" cy="1279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1</xdr:row>
      <xdr:rowOff>71438</xdr:rowOff>
    </xdr:from>
    <xdr:to>
      <xdr:col>1</xdr:col>
      <xdr:colOff>2663506</xdr:colOff>
      <xdr:row>5</xdr:row>
      <xdr:rowOff>47625</xdr:rowOff>
    </xdr:to>
    <xdr:pic>
      <xdr:nvPicPr>
        <xdr:cNvPr id="4" name="Imagen 3" descr="https://corregidora.gob.mx/portal/wp-content/uploads/2021/09/logoport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4" y="319088"/>
          <a:ext cx="2473007" cy="966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481854</xdr:colOff>
      <xdr:row>1</xdr:row>
      <xdr:rowOff>56029</xdr:rowOff>
    </xdr:from>
    <xdr:to>
      <xdr:col>1</xdr:col>
      <xdr:colOff>3679534</xdr:colOff>
      <xdr:row>6</xdr:row>
      <xdr:rowOff>96851</xdr:rowOff>
    </xdr:to>
    <xdr:pic>
      <xdr:nvPicPr>
        <xdr:cNvPr id="4" name="Imagen 3" descr="https://corregidora.gob.mx/portal/wp-content/uploads/2021/09/logoport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229" y="246529"/>
          <a:ext cx="3197680" cy="1279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612320</xdr:colOff>
      <xdr:row>1</xdr:row>
      <xdr:rowOff>27215</xdr:rowOff>
    </xdr:from>
    <xdr:to>
      <xdr:col>1</xdr:col>
      <xdr:colOff>3170463</xdr:colOff>
      <xdr:row>5</xdr:row>
      <xdr:rowOff>151509</xdr:rowOff>
    </xdr:to>
    <xdr:pic>
      <xdr:nvPicPr>
        <xdr:cNvPr id="4" name="Imagen 3" descr="https://corregidora.gob.mx/portal/wp-content/uploads/2021/09/logoport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20" y="274865"/>
          <a:ext cx="2558143" cy="1000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queline.solorio/Desktop/JACQUELINE%202021-2024/TARJETAS%20INFORMATIVAS/LDF/Formatos-Ley-Disciplina-Financie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Querétaro</v>
          </cell>
        </row>
        <row r="7">
          <cell r="C7" t="str">
            <v>ORGANISMO, Gobierno del Estado de Querétaro (a)</v>
          </cell>
        </row>
        <row r="14">
          <cell r="C14" t="str">
            <v>Al 31 de diciembre de 2016 y al 30 de marzo de 2017 (b)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zoomScale="85" workbookViewId="0">
      <selection activeCell="B15" sqref="B15"/>
    </sheetView>
  </sheetViews>
  <sheetFormatPr baseColWidth="10" defaultColWidth="11.42578125" defaultRowHeight="15"/>
  <cols>
    <col min="1" max="1" width="57.140625" customWidth="1"/>
    <col min="2" max="3" width="28.5703125" customWidth="1"/>
    <col min="4" max="4" width="57.140625" customWidth="1"/>
    <col min="5" max="6" width="28.5703125" customWidth="1"/>
  </cols>
  <sheetData>
    <row r="1" spans="1:6" ht="15.75">
      <c r="A1" s="95" t="s">
        <v>161</v>
      </c>
      <c r="B1" s="95"/>
      <c r="C1" s="95"/>
      <c r="D1" s="95"/>
      <c r="E1" s="95"/>
      <c r="F1" s="95"/>
    </row>
    <row r="2" spans="1:6" ht="15.75">
      <c r="A2" s="95" t="s">
        <v>160</v>
      </c>
      <c r="B2" s="95"/>
      <c r="C2" s="95"/>
      <c r="D2" s="95"/>
      <c r="E2" s="95"/>
      <c r="F2" s="95"/>
    </row>
    <row r="3" spans="1:6" ht="15.75">
      <c r="A3" s="95" t="s">
        <v>159</v>
      </c>
      <c r="B3" s="95"/>
      <c r="C3" s="95"/>
      <c r="D3" s="95"/>
      <c r="E3" s="95"/>
      <c r="F3" s="95"/>
    </row>
    <row r="4" spans="1:6" ht="15.75">
      <c r="A4" s="95" t="s">
        <v>0</v>
      </c>
      <c r="B4" s="95"/>
      <c r="C4" s="95"/>
      <c r="D4" s="95"/>
      <c r="E4" s="95"/>
      <c r="F4" s="95"/>
    </row>
    <row r="5" spans="1:6" ht="15.75">
      <c r="A5" s="95" t="s">
        <v>427</v>
      </c>
      <c r="B5" s="95"/>
      <c r="C5" s="95"/>
      <c r="D5" s="95"/>
      <c r="E5" s="95"/>
      <c r="F5" s="95"/>
    </row>
    <row r="6" spans="1:6" ht="15.75">
      <c r="A6" s="95" t="s">
        <v>1</v>
      </c>
      <c r="B6" s="95"/>
      <c r="C6" s="95"/>
      <c r="D6" s="95"/>
      <c r="E6" s="95"/>
      <c r="F6" s="95"/>
    </row>
    <row r="7" spans="1:6">
      <c r="A7" s="29" t="s">
        <v>2</v>
      </c>
      <c r="B7" s="29" t="s">
        <v>428</v>
      </c>
      <c r="C7" s="29" t="s">
        <v>364</v>
      </c>
      <c r="D7" s="29" t="s">
        <v>3</v>
      </c>
      <c r="E7" s="29" t="s">
        <v>428</v>
      </c>
      <c r="F7" s="29" t="s">
        <v>364</v>
      </c>
    </row>
    <row r="8" spans="1:6">
      <c r="A8" t="s">
        <v>4</v>
      </c>
      <c r="B8" t="s">
        <v>5</v>
      </c>
      <c r="C8" t="s">
        <v>5</v>
      </c>
      <c r="D8" t="s">
        <v>6</v>
      </c>
      <c r="E8" t="s">
        <v>5</v>
      </c>
      <c r="F8" t="s">
        <v>5</v>
      </c>
    </row>
    <row r="9" spans="1:6">
      <c r="A9" t="s">
        <v>7</v>
      </c>
      <c r="B9" t="s">
        <v>5</v>
      </c>
      <c r="C9" t="s">
        <v>5</v>
      </c>
      <c r="D9" t="s">
        <v>8</v>
      </c>
      <c r="E9" t="s">
        <v>5</v>
      </c>
      <c r="F9" t="s">
        <v>5</v>
      </c>
    </row>
    <row r="10" spans="1:6">
      <c r="A10" t="s">
        <v>9</v>
      </c>
      <c r="B10" s="30">
        <v>694780858.32000005</v>
      </c>
      <c r="C10" s="30">
        <v>452755547.95999998</v>
      </c>
      <c r="D10" t="s">
        <v>10</v>
      </c>
      <c r="E10" s="30">
        <v>30350527.93</v>
      </c>
      <c r="F10" s="30">
        <v>48635294.659999996</v>
      </c>
    </row>
    <row r="11" spans="1:6">
      <c r="A11" t="s">
        <v>11</v>
      </c>
      <c r="B11" s="30">
        <v>122000</v>
      </c>
      <c r="C11" s="30">
        <v>182000</v>
      </c>
      <c r="D11" t="s">
        <v>12</v>
      </c>
      <c r="E11" s="30">
        <v>0</v>
      </c>
      <c r="F11" s="30">
        <v>0</v>
      </c>
    </row>
    <row r="12" spans="1:6">
      <c r="A12" t="s">
        <v>13</v>
      </c>
      <c r="B12" s="30">
        <v>690623356.13</v>
      </c>
      <c r="C12" s="30">
        <v>452446619.57999998</v>
      </c>
      <c r="D12" t="s">
        <v>14</v>
      </c>
      <c r="E12" s="30">
        <v>16807988.260000002</v>
      </c>
      <c r="F12" s="30">
        <v>30059847.649999999</v>
      </c>
    </row>
    <row r="13" spans="1:6">
      <c r="A13" t="s">
        <v>15</v>
      </c>
      <c r="B13" s="30">
        <v>0</v>
      </c>
      <c r="C13" s="30">
        <v>0</v>
      </c>
      <c r="D13" t="s">
        <v>16</v>
      </c>
      <c r="E13" s="30">
        <v>0</v>
      </c>
      <c r="F13" s="30">
        <v>0</v>
      </c>
    </row>
    <row r="14" spans="1:6">
      <c r="A14" t="s">
        <v>17</v>
      </c>
      <c r="B14" s="30">
        <v>4035502.19</v>
      </c>
      <c r="C14" s="30">
        <v>126928.38</v>
      </c>
      <c r="D14" t="s">
        <v>18</v>
      </c>
      <c r="E14" s="30">
        <v>0</v>
      </c>
      <c r="F14" s="30">
        <v>0</v>
      </c>
    </row>
    <row r="15" spans="1:6">
      <c r="A15" t="s">
        <v>19</v>
      </c>
      <c r="B15" s="30">
        <v>0</v>
      </c>
      <c r="C15" s="30">
        <v>0</v>
      </c>
      <c r="D15" t="s">
        <v>20</v>
      </c>
      <c r="E15" s="30">
        <v>5000</v>
      </c>
      <c r="F15" s="30">
        <v>148500</v>
      </c>
    </row>
    <row r="16" spans="1:6">
      <c r="A16" t="s">
        <v>21</v>
      </c>
      <c r="B16" s="30">
        <v>0</v>
      </c>
      <c r="C16" s="30">
        <v>0</v>
      </c>
      <c r="D16" t="s">
        <v>22</v>
      </c>
      <c r="E16" s="30">
        <v>0</v>
      </c>
      <c r="F16" s="30">
        <v>0</v>
      </c>
    </row>
    <row r="17" spans="1:6">
      <c r="A17" t="s">
        <v>23</v>
      </c>
      <c r="B17" s="30">
        <v>0</v>
      </c>
      <c r="C17" s="30">
        <v>0</v>
      </c>
      <c r="D17" t="s">
        <v>24</v>
      </c>
      <c r="E17" s="30">
        <v>11840043.619999999</v>
      </c>
      <c r="F17" s="30">
        <v>15631757.82</v>
      </c>
    </row>
    <row r="18" spans="1:6">
      <c r="A18" t="s">
        <v>25</v>
      </c>
      <c r="B18" s="30">
        <v>11789862.24</v>
      </c>
      <c r="C18" s="30">
        <v>8739124.9499999993</v>
      </c>
      <c r="D18" t="s">
        <v>26</v>
      </c>
      <c r="E18" s="30">
        <v>0</v>
      </c>
      <c r="F18" s="30">
        <v>0</v>
      </c>
    </row>
    <row r="19" spans="1:6">
      <c r="A19" t="s">
        <v>27</v>
      </c>
      <c r="B19" s="30">
        <v>0</v>
      </c>
      <c r="C19" s="30">
        <v>0</v>
      </c>
      <c r="D19" t="s">
        <v>28</v>
      </c>
      <c r="E19" s="30">
        <v>1697496.05</v>
      </c>
      <c r="F19" s="30">
        <v>2795189.19</v>
      </c>
    </row>
    <row r="20" spans="1:6">
      <c r="A20" t="s">
        <v>29</v>
      </c>
      <c r="B20" s="30">
        <v>0</v>
      </c>
      <c r="C20" s="30">
        <v>0</v>
      </c>
      <c r="D20" t="s">
        <v>30</v>
      </c>
      <c r="E20" s="30">
        <v>0</v>
      </c>
      <c r="F20" s="30">
        <v>0</v>
      </c>
    </row>
    <row r="21" spans="1:6">
      <c r="A21" t="s">
        <v>31</v>
      </c>
      <c r="B21" s="30">
        <v>9716094.8499999996</v>
      </c>
      <c r="C21" s="30">
        <v>8729124.9399999995</v>
      </c>
      <c r="D21" t="s">
        <v>32</v>
      </c>
      <c r="E21" s="30">
        <v>0</v>
      </c>
      <c r="F21" s="30">
        <v>0</v>
      </c>
    </row>
    <row r="22" spans="1:6">
      <c r="A22" t="s">
        <v>33</v>
      </c>
      <c r="B22" s="30">
        <v>0</v>
      </c>
      <c r="C22" s="30">
        <v>0</v>
      </c>
      <c r="D22" t="s">
        <v>34</v>
      </c>
      <c r="E22" s="30">
        <v>0</v>
      </c>
      <c r="F22" s="30">
        <v>0</v>
      </c>
    </row>
    <row r="23" spans="1:6">
      <c r="A23" t="s">
        <v>35</v>
      </c>
      <c r="B23" s="30">
        <v>77924.39</v>
      </c>
      <c r="C23" s="30">
        <v>10000.01</v>
      </c>
      <c r="D23" t="s">
        <v>36</v>
      </c>
      <c r="E23" s="30">
        <v>0</v>
      </c>
      <c r="F23" s="30">
        <v>0</v>
      </c>
    </row>
    <row r="24" spans="1:6">
      <c r="A24" t="s">
        <v>37</v>
      </c>
      <c r="B24" s="30">
        <v>0</v>
      </c>
      <c r="C24" s="30">
        <v>0</v>
      </c>
      <c r="D24" t="s">
        <v>38</v>
      </c>
      <c r="E24" s="30">
        <v>0</v>
      </c>
      <c r="F24" s="30">
        <v>7818180</v>
      </c>
    </row>
    <row r="25" spans="1:6">
      <c r="A25" t="s">
        <v>39</v>
      </c>
      <c r="B25" s="30">
        <v>1995843</v>
      </c>
      <c r="C25" s="30">
        <v>0</v>
      </c>
      <c r="D25" t="s">
        <v>40</v>
      </c>
      <c r="E25" s="30">
        <v>0</v>
      </c>
      <c r="F25" s="30">
        <v>7818180</v>
      </c>
    </row>
    <row r="26" spans="1:6">
      <c r="A26" t="s">
        <v>41</v>
      </c>
      <c r="B26" s="30">
        <v>20438337.02</v>
      </c>
      <c r="C26" s="30">
        <v>13564605.74</v>
      </c>
      <c r="D26" t="s">
        <v>42</v>
      </c>
      <c r="E26" s="30">
        <v>0</v>
      </c>
      <c r="F26" s="30">
        <v>0</v>
      </c>
    </row>
    <row r="27" spans="1:6">
      <c r="A27" t="s">
        <v>43</v>
      </c>
      <c r="B27" s="30">
        <v>0</v>
      </c>
      <c r="C27" s="30">
        <v>0</v>
      </c>
      <c r="D27" t="s">
        <v>44</v>
      </c>
      <c r="E27" s="30">
        <v>0</v>
      </c>
      <c r="F27" s="30">
        <v>0</v>
      </c>
    </row>
    <row r="28" spans="1:6">
      <c r="A28" t="s">
        <v>45</v>
      </c>
      <c r="B28" s="30">
        <v>0</v>
      </c>
      <c r="C28" s="30">
        <v>0</v>
      </c>
      <c r="D28" t="s">
        <v>46</v>
      </c>
      <c r="E28" s="30">
        <v>0</v>
      </c>
      <c r="F28" s="30">
        <v>0</v>
      </c>
    </row>
    <row r="29" spans="1:6">
      <c r="A29" t="s">
        <v>47</v>
      </c>
      <c r="B29" s="30">
        <v>0</v>
      </c>
      <c r="C29" s="30">
        <v>0</v>
      </c>
      <c r="D29" t="s">
        <v>48</v>
      </c>
      <c r="E29" s="30">
        <v>0</v>
      </c>
      <c r="F29" s="30">
        <v>0</v>
      </c>
    </row>
    <row r="30" spans="1:6">
      <c r="A30" t="s">
        <v>49</v>
      </c>
      <c r="B30" s="30">
        <v>20438337.02</v>
      </c>
      <c r="C30" s="30">
        <v>13564605.74</v>
      </c>
      <c r="D30" t="s">
        <v>50</v>
      </c>
      <c r="E30" s="30">
        <v>0</v>
      </c>
      <c r="F30" s="30">
        <v>0</v>
      </c>
    </row>
    <row r="31" spans="1:6">
      <c r="A31" t="s">
        <v>51</v>
      </c>
      <c r="B31" s="30">
        <v>0</v>
      </c>
      <c r="C31" s="30">
        <v>0</v>
      </c>
      <c r="D31" t="s">
        <v>52</v>
      </c>
      <c r="E31" s="30">
        <v>0</v>
      </c>
      <c r="F31" s="30">
        <v>0</v>
      </c>
    </row>
    <row r="32" spans="1:6">
      <c r="A32" t="s">
        <v>53</v>
      </c>
      <c r="B32" s="30">
        <v>0</v>
      </c>
      <c r="C32" s="30">
        <v>0</v>
      </c>
      <c r="D32" t="s">
        <v>54</v>
      </c>
      <c r="E32" s="30">
        <v>0</v>
      </c>
      <c r="F32" s="30">
        <v>0</v>
      </c>
    </row>
    <row r="33" spans="1:6">
      <c r="A33" t="s">
        <v>55</v>
      </c>
      <c r="B33" s="30">
        <v>0</v>
      </c>
      <c r="C33" s="30">
        <v>0</v>
      </c>
      <c r="D33" t="s">
        <v>56</v>
      </c>
      <c r="E33" s="30">
        <v>0</v>
      </c>
      <c r="F33" s="30">
        <v>0</v>
      </c>
    </row>
    <row r="34" spans="1:6">
      <c r="A34" t="s">
        <v>57</v>
      </c>
      <c r="B34" s="30">
        <v>0</v>
      </c>
      <c r="C34" s="30">
        <v>0</v>
      </c>
      <c r="D34" t="s">
        <v>58</v>
      </c>
      <c r="E34" s="30">
        <v>0</v>
      </c>
      <c r="F34" s="30">
        <v>0</v>
      </c>
    </row>
    <row r="35" spans="1:6">
      <c r="A35" t="s">
        <v>59</v>
      </c>
      <c r="B35" s="30">
        <v>0</v>
      </c>
      <c r="C35" s="30">
        <v>0</v>
      </c>
      <c r="D35" t="s">
        <v>60</v>
      </c>
      <c r="E35" s="30">
        <v>0</v>
      </c>
      <c r="F35" s="30">
        <v>0</v>
      </c>
    </row>
    <row r="36" spans="1:6">
      <c r="A36" t="s">
        <v>61</v>
      </c>
      <c r="B36" s="30">
        <v>0</v>
      </c>
      <c r="C36" s="30">
        <v>0</v>
      </c>
      <c r="D36" t="s">
        <v>62</v>
      </c>
      <c r="E36" s="30">
        <v>0</v>
      </c>
      <c r="F36" s="30">
        <v>0</v>
      </c>
    </row>
    <row r="37" spans="1:6">
      <c r="A37" t="s">
        <v>63</v>
      </c>
      <c r="B37" s="30">
        <v>0</v>
      </c>
      <c r="C37" s="30">
        <v>0</v>
      </c>
      <c r="D37" t="s">
        <v>64</v>
      </c>
      <c r="E37" s="30">
        <v>0</v>
      </c>
      <c r="F37" s="30">
        <v>0</v>
      </c>
    </row>
    <row r="38" spans="1:6">
      <c r="A38" t="s">
        <v>65</v>
      </c>
      <c r="B38" s="30">
        <v>0</v>
      </c>
      <c r="C38" s="30">
        <v>0</v>
      </c>
      <c r="D38" t="s">
        <v>66</v>
      </c>
      <c r="E38" s="30">
        <v>0</v>
      </c>
      <c r="F38" s="30">
        <v>0</v>
      </c>
    </row>
    <row r="39" spans="1:6">
      <c r="A39" t="s">
        <v>67</v>
      </c>
      <c r="B39" s="30">
        <v>0</v>
      </c>
      <c r="C39" s="30">
        <v>0</v>
      </c>
      <c r="D39" t="s">
        <v>68</v>
      </c>
      <c r="E39" s="30">
        <v>54384875.700000003</v>
      </c>
      <c r="F39" s="30">
        <v>10064363.210000001</v>
      </c>
    </row>
    <row r="40" spans="1:6">
      <c r="A40" t="s">
        <v>69</v>
      </c>
      <c r="B40" s="30">
        <v>0</v>
      </c>
      <c r="C40" s="30">
        <v>0</v>
      </c>
      <c r="D40" t="s">
        <v>70</v>
      </c>
      <c r="E40" s="30">
        <v>18597</v>
      </c>
      <c r="F40" s="30">
        <v>0</v>
      </c>
    </row>
    <row r="41" spans="1:6">
      <c r="A41" t="s">
        <v>71</v>
      </c>
      <c r="B41" s="30">
        <v>0</v>
      </c>
      <c r="C41" s="30">
        <v>0</v>
      </c>
      <c r="D41" t="s">
        <v>72</v>
      </c>
      <c r="E41" s="30">
        <v>0</v>
      </c>
      <c r="F41" s="30">
        <v>0</v>
      </c>
    </row>
    <row r="42" spans="1:6">
      <c r="A42" t="s">
        <v>73</v>
      </c>
      <c r="B42" s="30">
        <v>0</v>
      </c>
      <c r="C42" s="30">
        <v>37756962</v>
      </c>
      <c r="D42" t="s">
        <v>74</v>
      </c>
      <c r="E42" s="30">
        <v>54366278.700000003</v>
      </c>
      <c r="F42" s="30">
        <v>10064363.210000001</v>
      </c>
    </row>
    <row r="43" spans="1:6">
      <c r="A43" t="s">
        <v>75</v>
      </c>
      <c r="B43" s="30">
        <v>0</v>
      </c>
      <c r="C43" s="30">
        <v>0</v>
      </c>
      <c r="D43" t="s">
        <v>76</v>
      </c>
      <c r="E43" s="30">
        <v>813312.63</v>
      </c>
      <c r="F43" s="30">
        <v>890417.49</v>
      </c>
    </row>
    <row r="44" spans="1:6">
      <c r="A44" t="s">
        <v>77</v>
      </c>
      <c r="B44" s="30">
        <v>0</v>
      </c>
      <c r="C44" s="30">
        <v>0</v>
      </c>
      <c r="D44" t="s">
        <v>78</v>
      </c>
      <c r="E44" s="30">
        <v>813312.63</v>
      </c>
      <c r="F44" s="30">
        <v>890417.49</v>
      </c>
    </row>
    <row r="45" spans="1:6">
      <c r="A45" t="s">
        <v>79</v>
      </c>
      <c r="B45" s="30">
        <v>0</v>
      </c>
      <c r="C45" s="30">
        <v>37756962</v>
      </c>
      <c r="D45" t="s">
        <v>80</v>
      </c>
      <c r="E45" s="30">
        <v>0</v>
      </c>
      <c r="F45" s="30">
        <v>0</v>
      </c>
    </row>
    <row r="46" spans="1:6">
      <c r="A46" t="s">
        <v>81</v>
      </c>
      <c r="B46" s="30">
        <v>0</v>
      </c>
      <c r="C46" s="30">
        <v>0</v>
      </c>
      <c r="D46" t="s">
        <v>82</v>
      </c>
      <c r="E46" s="30">
        <v>0</v>
      </c>
      <c r="F46" s="30">
        <v>0</v>
      </c>
    </row>
    <row r="47" spans="1:6">
      <c r="A47" t="s">
        <v>83</v>
      </c>
      <c r="B47" s="30">
        <v>727009056.03999996</v>
      </c>
      <c r="C47" s="30">
        <v>512816240.64999998</v>
      </c>
      <c r="D47" t="s">
        <v>84</v>
      </c>
      <c r="E47" s="30">
        <v>85548716.260000005</v>
      </c>
      <c r="F47" s="30">
        <v>67408255.359999999</v>
      </c>
    </row>
    <row r="48" spans="1:6">
      <c r="A48" t="s">
        <v>85</v>
      </c>
      <c r="B48" t="s">
        <v>5</v>
      </c>
      <c r="C48" t="s">
        <v>5</v>
      </c>
      <c r="D48" t="s">
        <v>86</v>
      </c>
      <c r="E48" t="s">
        <v>5</v>
      </c>
      <c r="F48" t="s">
        <v>5</v>
      </c>
    </row>
    <row r="49" spans="1:6">
      <c r="A49" t="s">
        <v>87</v>
      </c>
      <c r="B49" s="30">
        <v>38188169.859999999</v>
      </c>
      <c r="C49" s="30">
        <v>38188169.859999999</v>
      </c>
      <c r="D49" t="s">
        <v>88</v>
      </c>
      <c r="E49" s="30">
        <v>0</v>
      </c>
      <c r="F49" s="30">
        <v>0</v>
      </c>
    </row>
    <row r="50" spans="1:6">
      <c r="A50" t="s">
        <v>89</v>
      </c>
      <c r="B50" s="30">
        <v>2656214.89</v>
      </c>
      <c r="C50" s="30">
        <v>2656214.89</v>
      </c>
      <c r="D50" t="s">
        <v>90</v>
      </c>
      <c r="E50" s="30">
        <v>0</v>
      </c>
      <c r="F50" s="30">
        <v>0</v>
      </c>
    </row>
    <row r="51" spans="1:6">
      <c r="A51" t="s">
        <v>91</v>
      </c>
      <c r="B51" s="30">
        <v>3134023168.4000001</v>
      </c>
      <c r="C51" s="30">
        <v>3062389303.3499999</v>
      </c>
      <c r="D51" t="s">
        <v>92</v>
      </c>
      <c r="E51" s="30">
        <v>0</v>
      </c>
      <c r="F51" s="30">
        <v>3791261.12</v>
      </c>
    </row>
    <row r="52" spans="1:6">
      <c r="A52" t="s">
        <v>93</v>
      </c>
      <c r="B52" s="30">
        <v>417797464.98000002</v>
      </c>
      <c r="C52" s="30">
        <v>406219823.06</v>
      </c>
      <c r="D52" t="s">
        <v>94</v>
      </c>
      <c r="E52" s="30">
        <v>0</v>
      </c>
      <c r="F52" s="30">
        <v>0</v>
      </c>
    </row>
    <row r="53" spans="1:6">
      <c r="A53" t="s">
        <v>95</v>
      </c>
      <c r="B53" s="30">
        <v>85956021.290000007</v>
      </c>
      <c r="C53" s="30">
        <v>86705352.480000004</v>
      </c>
      <c r="D53" t="s">
        <v>96</v>
      </c>
      <c r="E53" s="30">
        <v>0</v>
      </c>
      <c r="F53" s="30">
        <v>0</v>
      </c>
    </row>
    <row r="54" spans="1:6">
      <c r="A54" t="s">
        <v>97</v>
      </c>
      <c r="B54" s="30">
        <v>-341096464.08999997</v>
      </c>
      <c r="C54" s="30">
        <v>-321182749.24000001</v>
      </c>
      <c r="D54" t="s">
        <v>98</v>
      </c>
      <c r="E54" s="30">
        <v>0</v>
      </c>
      <c r="F54" s="30">
        <v>0</v>
      </c>
    </row>
    <row r="55" spans="1:6">
      <c r="A55" t="s">
        <v>99</v>
      </c>
      <c r="B55" s="30">
        <v>0</v>
      </c>
      <c r="C55" s="30">
        <v>0</v>
      </c>
      <c r="D55" t="s">
        <v>100</v>
      </c>
      <c r="E55" s="30">
        <v>0</v>
      </c>
      <c r="F55" s="30">
        <v>3791261.12</v>
      </c>
    </row>
    <row r="56" spans="1:6">
      <c r="A56" t="s">
        <v>101</v>
      </c>
      <c r="B56" s="30">
        <v>0</v>
      </c>
      <c r="C56" s="30">
        <v>0</v>
      </c>
      <c r="D56" t="s">
        <v>102</v>
      </c>
      <c r="E56" s="30">
        <v>85548716.260000005</v>
      </c>
      <c r="F56" s="30">
        <v>71199516.480000004</v>
      </c>
    </row>
    <row r="57" spans="1:6">
      <c r="A57" t="s">
        <v>103</v>
      </c>
      <c r="B57" s="30">
        <v>13154521.6</v>
      </c>
      <c r="C57" s="30">
        <v>13154521.6</v>
      </c>
      <c r="D57" t="s">
        <v>104</v>
      </c>
      <c r="E57" t="s">
        <v>5</v>
      </c>
      <c r="F57" t="s">
        <v>5</v>
      </c>
    </row>
    <row r="58" spans="1:6">
      <c r="A58" t="s">
        <v>105</v>
      </c>
      <c r="B58" s="30">
        <v>3350679096.9299998</v>
      </c>
      <c r="C58" s="30">
        <v>3288130636</v>
      </c>
      <c r="D58" t="s">
        <v>106</v>
      </c>
      <c r="E58" s="30">
        <f>+E59+E60</f>
        <v>1460014797.8300002</v>
      </c>
      <c r="F58" s="30">
        <v>1412971622.23</v>
      </c>
    </row>
    <row r="59" spans="1:6">
      <c r="A59" t="s">
        <v>107</v>
      </c>
      <c r="B59" s="30">
        <f>+B10+B18+B26+B32+B38+B39+B42+B58</f>
        <v>4077688154.5099998</v>
      </c>
      <c r="C59" s="30">
        <v>3800946876.6500001</v>
      </c>
      <c r="D59" t="s">
        <v>108</v>
      </c>
      <c r="E59" s="30">
        <v>2432632.38</v>
      </c>
      <c r="F59" s="30">
        <v>2432632.38</v>
      </c>
    </row>
    <row r="60" spans="1:6">
      <c r="D60" t="s">
        <v>109</v>
      </c>
      <c r="E60" s="30">
        <v>1457582165.45</v>
      </c>
      <c r="F60" s="30">
        <v>1410538989.8499999</v>
      </c>
    </row>
    <row r="61" spans="1:6">
      <c r="D61" t="s">
        <v>110</v>
      </c>
      <c r="E61" s="30">
        <v>0</v>
      </c>
      <c r="F61" s="30">
        <v>0</v>
      </c>
    </row>
    <row r="62" spans="1:6">
      <c r="D62" t="s">
        <v>111</v>
      </c>
      <c r="E62" s="30">
        <f>+E63+E64+E65</f>
        <v>2532124640.4200001</v>
      </c>
      <c r="F62" s="30">
        <v>2316775737.9400001</v>
      </c>
    </row>
    <row r="63" spans="1:6">
      <c r="D63" t="s">
        <v>112</v>
      </c>
      <c r="E63" s="30">
        <v>301895238.31</v>
      </c>
      <c r="F63" s="30">
        <v>348450376.50999999</v>
      </c>
    </row>
    <row r="64" spans="1:6">
      <c r="D64" t="s">
        <v>113</v>
      </c>
      <c r="E64" s="30">
        <v>2082079176.8299999</v>
      </c>
      <c r="F64" s="30">
        <v>1824753396.1600001</v>
      </c>
    </row>
    <row r="65" spans="1:6">
      <c r="D65" t="s">
        <v>114</v>
      </c>
      <c r="E65" s="30">
        <v>148150225.28</v>
      </c>
      <c r="F65" s="30">
        <v>144533373.16999999</v>
      </c>
    </row>
    <row r="66" spans="1:6">
      <c r="D66" t="s">
        <v>115</v>
      </c>
      <c r="E66" s="30">
        <v>0</v>
      </c>
      <c r="F66" s="30">
        <v>0</v>
      </c>
    </row>
    <row r="67" spans="1:6">
      <c r="D67" t="s">
        <v>116</v>
      </c>
      <c r="E67" s="30">
        <v>0</v>
      </c>
      <c r="F67" s="30">
        <v>-961407.9</v>
      </c>
    </row>
    <row r="68" spans="1:6">
      <c r="D68" t="s">
        <v>117</v>
      </c>
      <c r="E68" s="30">
        <v>0</v>
      </c>
      <c r="F68" s="30">
        <v>0</v>
      </c>
    </row>
    <row r="69" spans="1:6">
      <c r="D69" t="s">
        <v>118</v>
      </c>
      <c r="E69" s="30">
        <v>0</v>
      </c>
      <c r="F69" s="30">
        <v>0</v>
      </c>
    </row>
    <row r="70" spans="1:6">
      <c r="D70" t="s">
        <v>119</v>
      </c>
      <c r="E70" s="30">
        <v>0</v>
      </c>
      <c r="F70" s="30">
        <v>0</v>
      </c>
    </row>
    <row r="71" spans="1:6">
      <c r="D71" t="s">
        <v>120</v>
      </c>
      <c r="E71" s="30">
        <f>+E58+E62+E68</f>
        <v>3992139438.25</v>
      </c>
      <c r="F71" s="30">
        <v>3729747360.1700001</v>
      </c>
    </row>
    <row r="72" spans="1:6">
      <c r="D72" t="s">
        <v>121</v>
      </c>
      <c r="E72" s="30">
        <f>+E71+E56</f>
        <v>4077688154.5100002</v>
      </c>
      <c r="F72" s="30">
        <v>3800946876.6500001</v>
      </c>
    </row>
    <row r="76" spans="1:6" ht="3.95" customHeight="1">
      <c r="A76" s="94"/>
      <c r="B76" s="94"/>
      <c r="C76" s="94"/>
      <c r="D76" s="94"/>
      <c r="E76" s="94"/>
      <c r="F76" s="94"/>
    </row>
    <row r="77" spans="1:6">
      <c r="A77" t="s">
        <v>170</v>
      </c>
    </row>
  </sheetData>
  <mergeCells count="7">
    <mergeCell ref="A76:F76"/>
    <mergeCell ref="A1:F1"/>
    <mergeCell ref="A2:F2"/>
    <mergeCell ref="A3:F3"/>
    <mergeCell ref="A4:F4"/>
    <mergeCell ref="A5:F5"/>
    <mergeCell ref="A6:F6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scale="4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view="pageBreakPreview" zoomScale="60" zoomScaleNormal="85" workbookViewId="0">
      <selection activeCell="B10" sqref="B10"/>
    </sheetView>
  </sheetViews>
  <sheetFormatPr baseColWidth="10" defaultColWidth="11.140625" defaultRowHeight="15" customHeight="1"/>
  <cols>
    <col min="1" max="1" width="55.5703125" customWidth="1"/>
    <col min="2" max="8" width="22.28515625" customWidth="1"/>
  </cols>
  <sheetData>
    <row r="1" spans="1:8" ht="15.75">
      <c r="A1" s="95" t="s">
        <v>161</v>
      </c>
      <c r="B1" s="95"/>
      <c r="C1" s="95"/>
      <c r="D1" s="95"/>
      <c r="E1" s="95"/>
      <c r="F1" s="95"/>
      <c r="G1" s="95"/>
      <c r="H1" s="95"/>
    </row>
    <row r="2" spans="1:8" ht="15.75">
      <c r="A2" s="95" t="s">
        <v>160</v>
      </c>
      <c r="B2" s="95"/>
      <c r="C2" s="95"/>
      <c r="D2" s="95"/>
      <c r="E2" s="95"/>
      <c r="F2" s="95"/>
      <c r="G2" s="95"/>
      <c r="H2" s="95"/>
    </row>
    <row r="3" spans="1:8" ht="15.75">
      <c r="A3" s="95" t="s">
        <v>159</v>
      </c>
      <c r="B3" s="95"/>
      <c r="C3" s="95"/>
      <c r="D3" s="95"/>
      <c r="E3" s="95"/>
      <c r="F3" s="95"/>
      <c r="G3" s="95"/>
      <c r="H3" s="95"/>
    </row>
    <row r="4" spans="1:8" ht="15.75">
      <c r="A4" s="95" t="s">
        <v>158</v>
      </c>
      <c r="B4" s="95"/>
      <c r="C4" s="95"/>
      <c r="D4" s="95"/>
      <c r="E4" s="95"/>
      <c r="F4" s="95"/>
      <c r="G4" s="95"/>
      <c r="H4" s="95"/>
    </row>
    <row r="5" spans="1:8" ht="15.75">
      <c r="A5" s="95" t="s">
        <v>429</v>
      </c>
      <c r="B5" s="95"/>
      <c r="C5" s="95"/>
      <c r="D5" s="95"/>
      <c r="E5" s="95"/>
      <c r="F5" s="95"/>
      <c r="G5" s="95"/>
      <c r="H5" s="95"/>
    </row>
    <row r="6" spans="1:8" ht="15.75">
      <c r="A6" s="95" t="s">
        <v>1</v>
      </c>
      <c r="B6" s="95"/>
      <c r="C6" s="95"/>
      <c r="D6" s="95"/>
      <c r="E6" s="95"/>
      <c r="F6" s="95"/>
      <c r="G6" s="95"/>
      <c r="H6" s="95"/>
    </row>
    <row r="7" spans="1:8" ht="51.75">
      <c r="A7" s="29" t="s">
        <v>157</v>
      </c>
      <c r="B7" s="29" t="s">
        <v>365</v>
      </c>
      <c r="C7" s="29" t="s">
        <v>156</v>
      </c>
      <c r="D7" s="29" t="s">
        <v>155</v>
      </c>
      <c r="E7" s="29" t="s">
        <v>154</v>
      </c>
      <c r="F7" s="29" t="s">
        <v>153</v>
      </c>
      <c r="G7" s="29" t="s">
        <v>152</v>
      </c>
      <c r="H7" s="29" t="s">
        <v>151</v>
      </c>
    </row>
    <row r="8" spans="1:8">
      <c r="A8" t="s">
        <v>150</v>
      </c>
      <c r="B8" s="32">
        <v>11609441.119999999</v>
      </c>
      <c r="C8" s="149">
        <v>0</v>
      </c>
      <c r="D8" s="149">
        <v>11609441.119999999</v>
      </c>
      <c r="E8" s="149">
        <v>0</v>
      </c>
      <c r="F8" s="32">
        <v>0</v>
      </c>
      <c r="G8" s="32">
        <v>182070.25</v>
      </c>
      <c r="H8" s="149">
        <v>0</v>
      </c>
    </row>
    <row r="9" spans="1:8">
      <c r="A9" t="s">
        <v>149</v>
      </c>
      <c r="B9" s="32">
        <v>7818180</v>
      </c>
      <c r="C9" s="149">
        <v>0</v>
      </c>
      <c r="D9" s="149">
        <v>0</v>
      </c>
      <c r="E9" s="149">
        <v>0</v>
      </c>
      <c r="F9" s="32">
        <v>0</v>
      </c>
      <c r="G9" s="32">
        <v>182070.25</v>
      </c>
      <c r="H9" s="149">
        <v>0</v>
      </c>
    </row>
    <row r="10" spans="1:8">
      <c r="A10" t="s">
        <v>148</v>
      </c>
      <c r="B10" s="32">
        <v>7818180</v>
      </c>
      <c r="C10" s="149">
        <v>0</v>
      </c>
      <c r="D10" s="149">
        <v>0</v>
      </c>
      <c r="E10" s="149">
        <v>0</v>
      </c>
      <c r="F10" s="32">
        <v>0</v>
      </c>
      <c r="G10" s="32">
        <v>182070.25</v>
      </c>
      <c r="H10" s="149">
        <v>0</v>
      </c>
    </row>
    <row r="11" spans="1:8">
      <c r="A11" t="s">
        <v>147</v>
      </c>
      <c r="B11" s="149">
        <v>0</v>
      </c>
      <c r="C11" s="149">
        <v>0</v>
      </c>
      <c r="D11" s="149">
        <v>0</v>
      </c>
      <c r="E11" s="149">
        <v>0</v>
      </c>
      <c r="F11" s="149">
        <v>0</v>
      </c>
      <c r="G11" s="149">
        <v>0</v>
      </c>
      <c r="H11" s="149">
        <v>0</v>
      </c>
    </row>
    <row r="12" spans="1:8">
      <c r="A12" t="s">
        <v>146</v>
      </c>
      <c r="B12" s="149">
        <v>0</v>
      </c>
      <c r="C12" s="149">
        <v>0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</row>
    <row r="13" spans="1:8">
      <c r="A13" t="s">
        <v>145</v>
      </c>
      <c r="B13" s="32">
        <v>3791261.12</v>
      </c>
      <c r="C13" s="149">
        <v>0</v>
      </c>
      <c r="D13" s="149">
        <v>3791261.12</v>
      </c>
      <c r="E13" s="149">
        <v>0</v>
      </c>
      <c r="F13" s="32">
        <v>0</v>
      </c>
      <c r="G13" s="149">
        <v>0</v>
      </c>
      <c r="H13" s="149">
        <v>0</v>
      </c>
    </row>
    <row r="14" spans="1:8">
      <c r="A14" t="s">
        <v>144</v>
      </c>
      <c r="B14" s="32">
        <v>3791261.12</v>
      </c>
      <c r="C14" s="149">
        <v>0</v>
      </c>
      <c r="D14" s="149">
        <v>3791261.12</v>
      </c>
      <c r="E14" s="149">
        <v>0</v>
      </c>
      <c r="F14" s="32">
        <v>0</v>
      </c>
      <c r="G14" s="149">
        <v>0</v>
      </c>
      <c r="H14" s="149">
        <v>0</v>
      </c>
    </row>
    <row r="15" spans="1:8">
      <c r="A15" t="s">
        <v>143</v>
      </c>
      <c r="B15" s="149">
        <v>0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</row>
    <row r="16" spans="1:8">
      <c r="A16" t="s">
        <v>142</v>
      </c>
      <c r="B16" s="149">
        <v>0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</row>
    <row r="17" spans="1:8">
      <c r="A17" t="s">
        <v>141</v>
      </c>
      <c r="B17" s="32">
        <v>59590075.359999999</v>
      </c>
      <c r="C17" s="149">
        <v>0</v>
      </c>
      <c r="D17" s="32">
        <v>0</v>
      </c>
      <c r="E17" s="149">
        <v>0</v>
      </c>
      <c r="F17" s="32">
        <v>59590075.359999999</v>
      </c>
      <c r="G17" s="149">
        <v>0</v>
      </c>
      <c r="H17" s="149">
        <v>0</v>
      </c>
    </row>
    <row r="18" spans="1:8">
      <c r="A18" t="s">
        <v>140</v>
      </c>
      <c r="B18" s="32">
        <v>71199516.480000004</v>
      </c>
      <c r="C18" s="149">
        <v>0</v>
      </c>
      <c r="D18" s="149">
        <v>11609441.119999999</v>
      </c>
      <c r="E18" s="149">
        <v>0</v>
      </c>
      <c r="F18" s="32">
        <f>B18-D18</f>
        <v>59590075.360000007</v>
      </c>
      <c r="G18" s="32">
        <v>182070.25</v>
      </c>
      <c r="H18" s="149">
        <v>0</v>
      </c>
    </row>
    <row r="19" spans="1:8">
      <c r="A19" t="s">
        <v>139</v>
      </c>
      <c r="B19" s="149">
        <v>0</v>
      </c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</row>
    <row r="20" spans="1:8">
      <c r="A20" t="s">
        <v>138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</row>
    <row r="21" spans="1:8">
      <c r="A21" t="s">
        <v>137</v>
      </c>
      <c r="B21" s="149">
        <v>0</v>
      </c>
      <c r="C21" s="149">
        <v>0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</row>
    <row r="22" spans="1:8">
      <c r="A22" t="s">
        <v>136</v>
      </c>
      <c r="B22" s="149">
        <v>0</v>
      </c>
      <c r="C22" s="149">
        <v>0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</row>
    <row r="23" spans="1:8">
      <c r="A23" t="s">
        <v>135</v>
      </c>
      <c r="B23" s="149">
        <v>0</v>
      </c>
      <c r="C23" s="149">
        <v>0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</row>
    <row r="24" spans="1:8">
      <c r="A24" t="s">
        <v>134</v>
      </c>
      <c r="B24" s="149">
        <v>0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</row>
    <row r="25" spans="1:8">
      <c r="A25" t="s">
        <v>133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</row>
    <row r="26" spans="1:8">
      <c r="A26" t="s">
        <v>132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</row>
    <row r="28" spans="1:8" ht="3.95" customHeight="1">
      <c r="A28" s="94"/>
      <c r="B28" s="94"/>
      <c r="C28" s="94"/>
      <c r="D28" s="94"/>
      <c r="E28" s="94"/>
      <c r="F28" s="94"/>
      <c r="G28" s="94"/>
      <c r="H28" s="94"/>
    </row>
    <row r="31" spans="1:8">
      <c r="A31" s="29" t="s">
        <v>131</v>
      </c>
      <c r="B31" s="150" t="s">
        <v>130</v>
      </c>
      <c r="C31" s="150"/>
      <c r="D31" s="29" t="s">
        <v>129</v>
      </c>
      <c r="E31" s="29" t="s">
        <v>128</v>
      </c>
      <c r="F31" s="150" t="s">
        <v>127</v>
      </c>
      <c r="G31" s="150"/>
      <c r="H31" s="29" t="s">
        <v>126</v>
      </c>
    </row>
    <row r="32" spans="1:8">
      <c r="A32" t="s">
        <v>125</v>
      </c>
      <c r="B32" s="151">
        <v>0</v>
      </c>
      <c r="C32" s="151"/>
      <c r="D32" s="152">
        <v>0</v>
      </c>
      <c r="E32" s="152">
        <v>0</v>
      </c>
      <c r="F32" s="151">
        <v>0</v>
      </c>
      <c r="G32" s="151"/>
      <c r="H32" s="152">
        <v>0</v>
      </c>
    </row>
    <row r="33" spans="1:8">
      <c r="A33" t="s">
        <v>124</v>
      </c>
      <c r="B33" s="151">
        <v>86000000</v>
      </c>
      <c r="C33" s="151"/>
      <c r="D33" s="152">
        <v>144</v>
      </c>
      <c r="E33" s="153" t="s">
        <v>430</v>
      </c>
      <c r="F33" s="151">
        <v>0</v>
      </c>
      <c r="G33" s="151"/>
      <c r="H33" s="152">
        <v>8</v>
      </c>
    </row>
    <row r="34" spans="1:8">
      <c r="A34" t="s">
        <v>123</v>
      </c>
      <c r="B34" s="151">
        <v>0</v>
      </c>
      <c r="C34" s="151"/>
      <c r="D34" s="152">
        <v>0</v>
      </c>
      <c r="E34" s="152">
        <v>0</v>
      </c>
      <c r="F34" s="151">
        <v>0</v>
      </c>
      <c r="G34" s="151"/>
      <c r="H34" s="152">
        <v>0</v>
      </c>
    </row>
    <row r="35" spans="1:8">
      <c r="A35" t="s">
        <v>122</v>
      </c>
      <c r="B35" s="151">
        <v>0</v>
      </c>
      <c r="C35" s="151"/>
      <c r="D35" s="152">
        <v>0</v>
      </c>
      <c r="E35" s="152">
        <v>0</v>
      </c>
      <c r="F35" s="151">
        <v>0</v>
      </c>
      <c r="G35" s="151"/>
      <c r="H35" s="152">
        <v>0</v>
      </c>
    </row>
    <row r="37" spans="1:8" ht="3.95" customHeight="1">
      <c r="A37" s="94"/>
      <c r="B37" s="94"/>
      <c r="C37" s="94"/>
      <c r="D37" s="94"/>
      <c r="E37" s="94"/>
      <c r="F37" s="94"/>
      <c r="G37" s="94"/>
      <c r="H37" s="94"/>
    </row>
    <row r="40" spans="1:8">
      <c r="D40" s="31"/>
    </row>
  </sheetData>
  <mergeCells count="18">
    <mergeCell ref="B33:C33"/>
    <mergeCell ref="F33:G33"/>
    <mergeCell ref="A1:H1"/>
    <mergeCell ref="A2:H2"/>
    <mergeCell ref="A3:H3"/>
    <mergeCell ref="A4:H4"/>
    <mergeCell ref="A5:H5"/>
    <mergeCell ref="A6:H6"/>
    <mergeCell ref="A28:H28"/>
    <mergeCell ref="B31:C31"/>
    <mergeCell ref="F31:G31"/>
    <mergeCell ref="B32:C32"/>
    <mergeCell ref="F32:G32"/>
    <mergeCell ref="B34:C34"/>
    <mergeCell ref="F34:G34"/>
    <mergeCell ref="B35:C35"/>
    <mergeCell ref="F35:G35"/>
    <mergeCell ref="A37:H37"/>
  </mergeCells>
  <pageMargins left="0.69930555555555596" right="0.69930555555555596" top="0.75" bottom="0.75" header="0.3" footer="0.3"/>
  <pageSetup paperSize="5" scale="7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9"/>
  <sheetViews>
    <sheetView workbookViewId="0">
      <selection activeCell="E6" sqref="E6"/>
    </sheetView>
  </sheetViews>
  <sheetFormatPr baseColWidth="10" defaultRowHeight="15"/>
  <cols>
    <col min="1" max="1" width="2.42578125" customWidth="1"/>
    <col min="2" max="2" width="41.7109375" customWidth="1"/>
    <col min="3" max="7" width="14.5703125" customWidth="1"/>
    <col min="8" max="8" width="17.5703125" customWidth="1"/>
    <col min="9" max="9" width="21.42578125" customWidth="1"/>
    <col min="10" max="10" width="18" customWidth="1"/>
    <col min="11" max="11" width="18.85546875" customWidth="1"/>
    <col min="12" max="12" width="18.140625" customWidth="1"/>
  </cols>
  <sheetData>
    <row r="2" spans="2:12">
      <c r="B2" s="154" t="s">
        <v>163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2:12">
      <c r="B3" s="155" t="s">
        <v>162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2:12">
      <c r="B4" s="155" t="s">
        <v>431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2:12">
      <c r="B5" s="155" t="s">
        <v>1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2:12" ht="63.75">
      <c r="B6" s="156" t="s">
        <v>432</v>
      </c>
      <c r="C6" s="157" t="s">
        <v>433</v>
      </c>
      <c r="D6" s="157" t="s">
        <v>434</v>
      </c>
      <c r="E6" s="157" t="s">
        <v>435</v>
      </c>
      <c r="F6" s="157" t="s">
        <v>436</v>
      </c>
      <c r="G6" s="157" t="s">
        <v>437</v>
      </c>
      <c r="H6" s="157" t="s">
        <v>438</v>
      </c>
      <c r="I6" s="157" t="s">
        <v>439</v>
      </c>
      <c r="J6" s="157" t="s">
        <v>440</v>
      </c>
      <c r="K6" s="157" t="s">
        <v>441</v>
      </c>
      <c r="L6" s="157" t="s">
        <v>442</v>
      </c>
    </row>
    <row r="7" spans="2:12" ht="15.75" thickBot="1">
      <c r="B7" s="158" t="s">
        <v>443</v>
      </c>
      <c r="C7" s="158" t="s">
        <v>444</v>
      </c>
      <c r="D7" s="158" t="s">
        <v>445</v>
      </c>
      <c r="E7" s="158" t="s">
        <v>446</v>
      </c>
      <c r="F7" s="158" t="s">
        <v>447</v>
      </c>
      <c r="G7" s="158" t="s">
        <v>448</v>
      </c>
      <c r="H7" s="158" t="s">
        <v>449</v>
      </c>
      <c r="I7" s="158" t="s">
        <v>450</v>
      </c>
      <c r="J7" s="158" t="s">
        <v>451</v>
      </c>
      <c r="K7" s="158" t="s">
        <v>452</v>
      </c>
      <c r="L7" s="158" t="s">
        <v>453</v>
      </c>
    </row>
    <row r="8" spans="2:12">
      <c r="B8" s="159"/>
      <c r="C8" s="160"/>
      <c r="D8" s="160"/>
      <c r="E8" s="160"/>
      <c r="F8" s="160"/>
      <c r="G8" s="160"/>
      <c r="H8" s="160"/>
      <c r="I8" s="160"/>
      <c r="J8" s="161"/>
      <c r="K8" s="160"/>
      <c r="L8" s="160"/>
    </row>
    <row r="9" spans="2:12" ht="25.5">
      <c r="B9" s="162" t="s">
        <v>454</v>
      </c>
      <c r="C9" s="163">
        <f>SUM(C10:C13)</f>
        <v>0</v>
      </c>
      <c r="D9" s="163">
        <f t="shared" ref="D9:L9" si="0">SUM(D10:D13)</f>
        <v>0</v>
      </c>
      <c r="E9" s="163">
        <f t="shared" si="0"/>
        <v>0</v>
      </c>
      <c r="F9" s="163">
        <f t="shared" si="0"/>
        <v>0</v>
      </c>
      <c r="G9" s="163">
        <f t="shared" si="0"/>
        <v>0</v>
      </c>
      <c r="H9" s="163">
        <f t="shared" si="0"/>
        <v>0</v>
      </c>
      <c r="I9" s="163">
        <f t="shared" si="0"/>
        <v>0</v>
      </c>
      <c r="J9" s="164">
        <f t="shared" si="0"/>
        <v>0</v>
      </c>
      <c r="K9" s="163">
        <f t="shared" si="0"/>
        <v>0</v>
      </c>
      <c r="L9" s="163">
        <f t="shared" si="0"/>
        <v>0</v>
      </c>
    </row>
    <row r="10" spans="2:12" ht="15.75" thickBot="1">
      <c r="B10" s="165"/>
      <c r="C10" s="166"/>
      <c r="D10" s="166"/>
      <c r="E10" s="166"/>
      <c r="F10" s="164"/>
      <c r="G10" s="167"/>
      <c r="H10" s="167"/>
      <c r="I10" s="167">
        <v>0</v>
      </c>
      <c r="J10" s="168"/>
      <c r="K10" s="168"/>
      <c r="L10" s="167"/>
    </row>
    <row r="11" spans="2:12" ht="26.45" customHeight="1" thickBot="1">
      <c r="B11" s="165"/>
      <c r="C11" s="166"/>
      <c r="D11" s="166"/>
      <c r="E11" s="169" t="s">
        <v>455</v>
      </c>
      <c r="F11" s="170"/>
      <c r="G11" s="170"/>
      <c r="H11" s="170"/>
      <c r="I11" s="171"/>
      <c r="J11" s="168"/>
      <c r="K11" s="168"/>
      <c r="L11" s="167"/>
    </row>
    <row r="12" spans="2:12">
      <c r="B12" s="172"/>
      <c r="C12" s="167"/>
      <c r="D12" s="167"/>
      <c r="E12" s="167"/>
      <c r="F12" s="167"/>
      <c r="G12" s="167"/>
      <c r="H12" s="167"/>
      <c r="I12" s="167"/>
      <c r="J12" s="166"/>
      <c r="K12" s="167"/>
      <c r="L12" s="167"/>
    </row>
    <row r="13" spans="2:12">
      <c r="B13" s="172"/>
      <c r="C13" s="167"/>
      <c r="D13" s="167"/>
      <c r="E13" s="167"/>
      <c r="F13" s="167"/>
      <c r="G13" s="167"/>
      <c r="H13" s="167"/>
      <c r="I13" s="167"/>
      <c r="J13" s="166"/>
      <c r="K13" s="167"/>
      <c r="L13" s="167"/>
    </row>
    <row r="14" spans="2:12">
      <c r="B14" s="165"/>
      <c r="C14" s="167"/>
      <c r="D14" s="167"/>
      <c r="E14" s="167"/>
      <c r="F14" s="167"/>
      <c r="G14" s="167"/>
      <c r="H14" s="167"/>
      <c r="I14" s="167"/>
      <c r="J14" s="166"/>
      <c r="K14" s="167"/>
      <c r="L14" s="167"/>
    </row>
    <row r="15" spans="2:12">
      <c r="B15" s="162" t="s">
        <v>456</v>
      </c>
      <c r="C15" s="163">
        <f>SUM(C16:C17)</f>
        <v>0</v>
      </c>
      <c r="D15" s="163">
        <f>SUM(D16:D16)</f>
        <v>0</v>
      </c>
      <c r="E15" s="163">
        <f>SUM(E16:E16)</f>
        <v>0</v>
      </c>
      <c r="F15" s="163">
        <f t="shared" ref="F15:L15" si="1">SUM(F16:F17)</f>
        <v>0</v>
      </c>
      <c r="G15" s="163">
        <f t="shared" si="1"/>
        <v>0</v>
      </c>
      <c r="H15" s="163">
        <f t="shared" si="1"/>
        <v>0</v>
      </c>
      <c r="I15" s="163">
        <f t="shared" si="1"/>
        <v>0</v>
      </c>
      <c r="J15" s="164">
        <f t="shared" si="1"/>
        <v>0</v>
      </c>
      <c r="K15" s="163">
        <f t="shared" si="1"/>
        <v>0</v>
      </c>
      <c r="L15" s="163">
        <f t="shared" si="1"/>
        <v>0</v>
      </c>
    </row>
    <row r="16" spans="2:12">
      <c r="B16" s="165"/>
      <c r="C16" s="166"/>
      <c r="D16" s="166"/>
      <c r="E16" s="166"/>
      <c r="F16" s="164"/>
      <c r="G16" s="167"/>
      <c r="H16" s="167"/>
      <c r="I16" s="167"/>
      <c r="J16" s="166"/>
      <c r="K16" s="167"/>
      <c r="L16" s="167"/>
    </row>
    <row r="17" spans="2:12">
      <c r="B17" s="165"/>
      <c r="C17" s="166"/>
      <c r="D17" s="166"/>
      <c r="E17" s="166"/>
      <c r="F17" s="164"/>
      <c r="G17" s="167"/>
      <c r="H17" s="167"/>
      <c r="I17" s="167"/>
      <c r="J17" s="166"/>
      <c r="K17" s="167"/>
      <c r="L17" s="167"/>
    </row>
    <row r="18" spans="2:12">
      <c r="B18" s="172"/>
      <c r="C18" s="167"/>
      <c r="D18" s="167"/>
      <c r="E18" s="167"/>
      <c r="F18" s="167"/>
      <c r="G18" s="167"/>
      <c r="H18" s="167"/>
      <c r="I18" s="167"/>
      <c r="J18" s="166"/>
      <c r="K18" s="167"/>
      <c r="L18" s="167"/>
    </row>
    <row r="19" spans="2:12" ht="25.5">
      <c r="B19" s="162" t="s">
        <v>457</v>
      </c>
      <c r="C19" s="163">
        <f>C9+C15</f>
        <v>0</v>
      </c>
      <c r="D19" s="163">
        <f t="shared" ref="D19:L19" si="2">D9+D15</f>
        <v>0</v>
      </c>
      <c r="E19" s="163">
        <f t="shared" si="2"/>
        <v>0</v>
      </c>
      <c r="F19" s="163">
        <f t="shared" si="2"/>
        <v>0</v>
      </c>
      <c r="G19" s="163">
        <f t="shared" si="2"/>
        <v>0</v>
      </c>
      <c r="H19" s="163">
        <f t="shared" si="2"/>
        <v>0</v>
      </c>
      <c r="I19" s="163">
        <f t="shared" si="2"/>
        <v>0</v>
      </c>
      <c r="J19" s="164">
        <f t="shared" si="2"/>
        <v>0</v>
      </c>
      <c r="K19" s="163">
        <f t="shared" si="2"/>
        <v>0</v>
      </c>
      <c r="L19" s="163">
        <f t="shared" si="2"/>
        <v>0</v>
      </c>
    </row>
    <row r="20" spans="2:12" ht="15.75" thickBot="1">
      <c r="B20" s="173"/>
      <c r="C20" s="174"/>
      <c r="D20" s="174"/>
      <c r="E20" s="174"/>
      <c r="F20" s="174"/>
      <c r="G20" s="174"/>
      <c r="H20" s="174"/>
      <c r="I20" s="174"/>
      <c r="J20" s="175"/>
      <c r="K20" s="174"/>
      <c r="L20" s="174"/>
    </row>
    <row r="21" spans="2:12" ht="15" customHeight="1">
      <c r="B21" s="176" t="s">
        <v>458</v>
      </c>
      <c r="C21" s="176"/>
      <c r="D21" s="176"/>
      <c r="E21" s="176"/>
      <c r="F21" s="176"/>
      <c r="G21" s="176"/>
      <c r="H21" s="176"/>
      <c r="I21" s="177"/>
      <c r="J21" s="177"/>
      <c r="K21" s="177"/>
      <c r="L21" s="177"/>
    </row>
    <row r="26" spans="2:12">
      <c r="B26" s="178" t="s">
        <v>459</v>
      </c>
      <c r="C26" s="179"/>
      <c r="H26" s="179"/>
      <c r="I26" s="180" t="s">
        <v>460</v>
      </c>
      <c r="J26" s="180"/>
      <c r="K26" s="180"/>
    </row>
    <row r="27" spans="2:12" ht="15.75">
      <c r="B27" s="181" t="s">
        <v>461</v>
      </c>
      <c r="C27" s="182"/>
      <c r="H27" s="179"/>
      <c r="I27" s="180"/>
      <c r="J27" s="183" t="s">
        <v>462</v>
      </c>
      <c r="K27" s="183"/>
    </row>
    <row r="28" spans="2:12" ht="15.75">
      <c r="B28" s="181" t="s">
        <v>463</v>
      </c>
      <c r="C28" s="182"/>
      <c r="H28" s="179"/>
      <c r="I28" s="180"/>
      <c r="J28" s="181" t="s">
        <v>464</v>
      </c>
      <c r="K28" s="183"/>
    </row>
    <row r="29" spans="2:12" ht="15.75">
      <c r="B29" s="181" t="s">
        <v>465</v>
      </c>
      <c r="C29" s="182"/>
      <c r="H29" s="179"/>
      <c r="I29" s="180"/>
      <c r="J29" s="181" t="s">
        <v>466</v>
      </c>
      <c r="K29" s="183"/>
    </row>
  </sheetData>
  <mergeCells count="7">
    <mergeCell ref="E11:I11"/>
    <mergeCell ref="B21:H21"/>
    <mergeCell ref="I21:L21"/>
    <mergeCell ref="B2:L2"/>
    <mergeCell ref="B3:L3"/>
    <mergeCell ref="B4:L4"/>
    <mergeCell ref="B5:L5"/>
  </mergeCells>
  <pageMargins left="0.7" right="0.7" top="0.75" bottom="0.75" header="0.3" footer="0.3"/>
  <pageSetup scale="8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5"/>
  <sheetViews>
    <sheetView showGridLines="0" zoomScale="77" zoomScaleNormal="110" zoomScaleSheetLayoutView="95" workbookViewId="0">
      <selection activeCell="B11" sqref="B11:C11"/>
    </sheetView>
  </sheetViews>
  <sheetFormatPr baseColWidth="10" defaultColWidth="11.42578125" defaultRowHeight="15"/>
  <cols>
    <col min="1" max="1" width="10.7109375" style="45" customWidth="1"/>
    <col min="2" max="2" width="76.140625" style="45" customWidth="1"/>
    <col min="3" max="6" width="24.7109375" style="45" customWidth="1"/>
    <col min="7" max="16384" width="11.42578125" style="45"/>
  </cols>
  <sheetData>
    <row r="1" spans="2:6" ht="20.100000000000001" customHeight="1"/>
    <row r="2" spans="2:6" ht="20.100000000000001" customHeight="1">
      <c r="B2" s="105" t="s">
        <v>161</v>
      </c>
      <c r="C2" s="105"/>
      <c r="D2" s="105"/>
      <c r="E2" s="105"/>
      <c r="F2" s="105"/>
    </row>
    <row r="3" spans="2:6" ht="20.100000000000001" customHeight="1">
      <c r="B3" s="105" t="s">
        <v>164</v>
      </c>
      <c r="C3" s="105"/>
      <c r="D3" s="105"/>
      <c r="E3" s="105"/>
      <c r="F3" s="105"/>
    </row>
    <row r="4" spans="2:6" ht="20.100000000000001" customHeight="1">
      <c r="B4" s="105" t="s">
        <v>429</v>
      </c>
      <c r="C4" s="105"/>
      <c r="D4" s="105"/>
      <c r="E4" s="105"/>
      <c r="F4" s="105"/>
    </row>
    <row r="5" spans="2:6" ht="20.100000000000001" customHeight="1">
      <c r="B5" s="105" t="s">
        <v>1</v>
      </c>
      <c r="C5" s="105"/>
      <c r="D5" s="105"/>
      <c r="E5" s="105"/>
      <c r="F5" s="105"/>
    </row>
    <row r="6" spans="2:6" ht="3.95" customHeight="1">
      <c r="B6" s="100"/>
      <c r="C6" s="100"/>
      <c r="D6" s="100"/>
      <c r="E6" s="100"/>
      <c r="F6" s="100"/>
    </row>
    <row r="7" spans="2:6" ht="5.0999999999999996" customHeight="1" thickBot="1">
      <c r="B7" s="89"/>
      <c r="C7" s="89"/>
      <c r="D7" s="89"/>
      <c r="E7" s="89"/>
      <c r="F7" s="89"/>
    </row>
    <row r="8" spans="2:6" ht="20.100000000000001" customHeight="1" thickBot="1">
      <c r="B8" s="101" t="s">
        <v>2</v>
      </c>
      <c r="C8" s="102"/>
      <c r="D8" s="86" t="s">
        <v>366</v>
      </c>
      <c r="E8" s="46" t="s">
        <v>166</v>
      </c>
      <c r="F8" s="87" t="s">
        <v>367</v>
      </c>
    </row>
    <row r="9" spans="2:6" ht="20.100000000000001" customHeight="1">
      <c r="B9" s="96" t="s">
        <v>368</v>
      </c>
      <c r="C9" s="106"/>
      <c r="D9" s="47">
        <f>D10+D11+D12</f>
        <v>1703045784</v>
      </c>
      <c r="E9" s="47">
        <f t="shared" ref="E9:F9" si="0">E10+E11+E12</f>
        <v>1156155754.2600005</v>
      </c>
      <c r="F9" s="47">
        <f t="shared" si="0"/>
        <v>1156155754.2600005</v>
      </c>
    </row>
    <row r="10" spans="2:6" ht="20.100000000000001" customHeight="1">
      <c r="B10" s="96" t="s">
        <v>369</v>
      </c>
      <c r="C10" s="106"/>
      <c r="D10" s="48">
        <v>1489181887</v>
      </c>
      <c r="E10" s="48">
        <v>1052506011.3800004</v>
      </c>
      <c r="F10" s="48">
        <v>1052506011.3800004</v>
      </c>
    </row>
    <row r="11" spans="2:6" ht="20.100000000000001" customHeight="1">
      <c r="B11" s="96" t="s">
        <v>370</v>
      </c>
      <c r="C11" s="106"/>
      <c r="D11" s="48">
        <v>221682077</v>
      </c>
      <c r="E11" s="48">
        <v>115259184</v>
      </c>
      <c r="F11" s="48">
        <v>115259184</v>
      </c>
    </row>
    <row r="12" spans="2:6" ht="20.100000000000001" customHeight="1">
      <c r="B12" s="96" t="s">
        <v>371</v>
      </c>
      <c r="C12" s="106"/>
      <c r="D12" s="48">
        <f>D34</f>
        <v>-7818180</v>
      </c>
      <c r="E12" s="48">
        <f t="shared" ref="E12:F12" si="1">E34</f>
        <v>-11609441.120000001</v>
      </c>
      <c r="F12" s="48">
        <f t="shared" si="1"/>
        <v>-11609441.120000001</v>
      </c>
    </row>
    <row r="13" spans="2:6" ht="20.100000000000001" customHeight="1">
      <c r="B13" s="96" t="s">
        <v>372</v>
      </c>
      <c r="C13" s="106"/>
      <c r="D13" s="48">
        <f>D14+D15</f>
        <v>1703045784</v>
      </c>
      <c r="E13" s="48">
        <f t="shared" ref="E13" si="2">E14+E15</f>
        <v>669758168.98999941</v>
      </c>
      <c r="F13" s="48">
        <f>F14+F15</f>
        <v>612869469.17999947</v>
      </c>
    </row>
    <row r="14" spans="2:6" ht="20.100000000000001" customHeight="1">
      <c r="B14" s="96" t="s">
        <v>373</v>
      </c>
      <c r="C14" s="106"/>
      <c r="D14" s="48">
        <v>1481363707</v>
      </c>
      <c r="E14" s="48">
        <v>593543127.73999941</v>
      </c>
      <c r="F14" s="48">
        <v>541310305.53999949</v>
      </c>
    </row>
    <row r="15" spans="2:6" ht="20.100000000000001" customHeight="1">
      <c r="B15" s="96" t="s">
        <v>374</v>
      </c>
      <c r="C15" s="106"/>
      <c r="D15" s="48">
        <v>221682077</v>
      </c>
      <c r="E15" s="48">
        <v>76215041.25</v>
      </c>
      <c r="F15" s="48">
        <v>71559163.640000001</v>
      </c>
    </row>
    <row r="16" spans="2:6" ht="20.100000000000001" customHeight="1">
      <c r="B16" s="96" t="s">
        <v>375</v>
      </c>
      <c r="C16" s="106"/>
      <c r="D16" s="48">
        <f>D17+D18</f>
        <v>0</v>
      </c>
      <c r="E16" s="48">
        <f>E17+E18</f>
        <v>293227758.78000003</v>
      </c>
      <c r="F16" s="48">
        <f t="shared" ref="F16" si="3">F17+F18</f>
        <v>289471145.92999995</v>
      </c>
    </row>
    <row r="17" spans="2:6" ht="20.100000000000001" customHeight="1">
      <c r="B17" s="96" t="s">
        <v>376</v>
      </c>
      <c r="C17" s="106"/>
      <c r="D17" s="49"/>
      <c r="E17" s="48">
        <v>280711392.22000003</v>
      </c>
      <c r="F17" s="48">
        <v>276954779.36999995</v>
      </c>
    </row>
    <row r="18" spans="2:6" ht="20.100000000000001" customHeight="1">
      <c r="B18" s="96" t="s">
        <v>377</v>
      </c>
      <c r="C18" s="106"/>
      <c r="D18" s="49"/>
      <c r="E18" s="48">
        <v>12516366.560000001</v>
      </c>
      <c r="F18" s="48">
        <v>12516366.560000001</v>
      </c>
    </row>
    <row r="19" spans="2:6" ht="20.100000000000001" customHeight="1">
      <c r="B19" s="96" t="s">
        <v>378</v>
      </c>
      <c r="C19" s="106"/>
      <c r="D19" s="48">
        <f>D9-D13+D16</f>
        <v>0</v>
      </c>
      <c r="E19" s="48">
        <f>E9-E13+E16</f>
        <v>779625344.05000114</v>
      </c>
      <c r="F19" s="48">
        <f t="shared" ref="F19" si="4">F9-F13+F16</f>
        <v>832757431.01000094</v>
      </c>
    </row>
    <row r="20" spans="2:6" ht="20.100000000000001" customHeight="1">
      <c r="B20" s="96" t="s">
        <v>379</v>
      </c>
      <c r="C20" s="106"/>
      <c r="D20" s="48">
        <f>D19-D12</f>
        <v>7818180</v>
      </c>
      <c r="E20" s="48">
        <f>E19-E12</f>
        <v>791234785.17000115</v>
      </c>
      <c r="F20" s="48">
        <f t="shared" ref="F20" si="5">F19-F12</f>
        <v>844366872.13000095</v>
      </c>
    </row>
    <row r="21" spans="2:6" ht="20.100000000000001" customHeight="1" thickBot="1">
      <c r="B21" s="98" t="s">
        <v>380</v>
      </c>
      <c r="C21" s="107"/>
      <c r="D21" s="50">
        <f>D20-D16</f>
        <v>7818180</v>
      </c>
      <c r="E21" s="50">
        <f>E20-E16</f>
        <v>498007026.39000112</v>
      </c>
      <c r="F21" s="50">
        <f t="shared" ref="F21" si="6">F20-F16</f>
        <v>554895726.200001</v>
      </c>
    </row>
    <row r="22" spans="2:6" ht="20.100000000000001" customHeight="1" thickBot="1">
      <c r="B22" s="101" t="s">
        <v>2</v>
      </c>
      <c r="C22" s="102"/>
      <c r="D22" s="46" t="s">
        <v>168</v>
      </c>
      <c r="E22" s="92" t="s">
        <v>166</v>
      </c>
      <c r="F22" s="46" t="s">
        <v>169</v>
      </c>
    </row>
    <row r="23" spans="2:6" ht="20.100000000000001" customHeight="1">
      <c r="B23" s="103" t="s">
        <v>381</v>
      </c>
      <c r="C23" s="104"/>
      <c r="D23" s="51">
        <f>D24+D25</f>
        <v>7181820</v>
      </c>
      <c r="E23" s="51">
        <f t="shared" ref="E23:F23" si="7">E24+E25</f>
        <v>182070.25</v>
      </c>
      <c r="F23" s="47">
        <f t="shared" si="7"/>
        <v>182070.25</v>
      </c>
    </row>
    <row r="24" spans="2:6" ht="20.100000000000001" customHeight="1">
      <c r="B24" s="96" t="s">
        <v>382</v>
      </c>
      <c r="C24" s="97"/>
      <c r="D24" s="52">
        <v>7181820</v>
      </c>
      <c r="E24" s="48">
        <v>182070.25</v>
      </c>
      <c r="F24" s="48">
        <v>182070.25</v>
      </c>
    </row>
    <row r="25" spans="2:6" ht="20.100000000000001" customHeight="1">
      <c r="B25" s="96" t="s">
        <v>383</v>
      </c>
      <c r="C25" s="97"/>
      <c r="D25" s="52">
        <v>0</v>
      </c>
      <c r="E25" s="48">
        <v>0</v>
      </c>
      <c r="F25" s="48">
        <v>0</v>
      </c>
    </row>
    <row r="26" spans="2:6" ht="20.100000000000001" customHeight="1" thickBot="1">
      <c r="B26" s="98" t="s">
        <v>384</v>
      </c>
      <c r="C26" s="99"/>
      <c r="D26" s="53">
        <f>D21+D23</f>
        <v>15000000</v>
      </c>
      <c r="E26" s="53">
        <f t="shared" ref="E26:F26" si="8">E21+E23</f>
        <v>498189096.64000112</v>
      </c>
      <c r="F26" s="50">
        <f t="shared" si="8"/>
        <v>555077796.450001</v>
      </c>
    </row>
    <row r="27" spans="2:6" ht="20.100000000000001" customHeight="1" thickBot="1">
      <c r="B27" s="101" t="s">
        <v>2</v>
      </c>
      <c r="C27" s="102"/>
      <c r="D27" s="46" t="s">
        <v>366</v>
      </c>
      <c r="E27" s="46" t="s">
        <v>166</v>
      </c>
      <c r="F27" s="46" t="s">
        <v>367</v>
      </c>
    </row>
    <row r="28" spans="2:6" ht="20.100000000000001" customHeight="1">
      <c r="B28" s="103" t="s">
        <v>385</v>
      </c>
      <c r="C28" s="104"/>
      <c r="D28" s="47">
        <f>D29+D30</f>
        <v>0</v>
      </c>
      <c r="E28" s="47">
        <f t="shared" ref="E28:F28" si="9">E29+E30</f>
        <v>0</v>
      </c>
      <c r="F28" s="47">
        <f t="shared" si="9"/>
        <v>0</v>
      </c>
    </row>
    <row r="29" spans="2:6" ht="20.100000000000001" customHeight="1">
      <c r="B29" s="96" t="s">
        <v>386</v>
      </c>
      <c r="C29" s="97"/>
      <c r="D29" s="48">
        <v>0</v>
      </c>
      <c r="E29" s="48">
        <v>0</v>
      </c>
      <c r="F29" s="48">
        <v>0</v>
      </c>
    </row>
    <row r="30" spans="2:6" ht="20.100000000000001" customHeight="1">
      <c r="B30" s="96" t="s">
        <v>387</v>
      </c>
      <c r="C30" s="97"/>
      <c r="D30" s="48">
        <v>0</v>
      </c>
      <c r="E30" s="48">
        <v>0</v>
      </c>
      <c r="F30" s="48">
        <v>0</v>
      </c>
    </row>
    <row r="31" spans="2:6" ht="20.100000000000001" customHeight="1">
      <c r="B31" s="96" t="s">
        <v>388</v>
      </c>
      <c r="C31" s="97"/>
      <c r="D31" s="48">
        <f>D32+D33</f>
        <v>7818180</v>
      </c>
      <c r="E31" s="48">
        <f t="shared" ref="E31:F31" si="10">E32+E33</f>
        <v>11609441.120000001</v>
      </c>
      <c r="F31" s="48">
        <f t="shared" si="10"/>
        <v>11609441.120000001</v>
      </c>
    </row>
    <row r="32" spans="2:6" ht="20.100000000000001" customHeight="1">
      <c r="B32" s="96" t="s">
        <v>389</v>
      </c>
      <c r="C32" s="97"/>
      <c r="D32" s="48">
        <v>7818180</v>
      </c>
      <c r="E32" s="48">
        <v>11609441.120000001</v>
      </c>
      <c r="F32" s="48">
        <v>11609441.120000001</v>
      </c>
    </row>
    <row r="33" spans="2:6" ht="20.100000000000001" customHeight="1">
      <c r="B33" s="96" t="s">
        <v>390</v>
      </c>
      <c r="C33" s="97"/>
      <c r="D33" s="48">
        <v>0</v>
      </c>
      <c r="E33" s="48">
        <v>0</v>
      </c>
      <c r="F33" s="48">
        <v>0</v>
      </c>
    </row>
    <row r="34" spans="2:6" ht="20.100000000000001" customHeight="1" thickBot="1">
      <c r="B34" s="98" t="s">
        <v>391</v>
      </c>
      <c r="C34" s="99"/>
      <c r="D34" s="50">
        <f>D28-D31</f>
        <v>-7818180</v>
      </c>
      <c r="E34" s="50">
        <f t="shared" ref="E34:F34" si="11">E28-E31</f>
        <v>-11609441.120000001</v>
      </c>
      <c r="F34" s="50">
        <f t="shared" si="11"/>
        <v>-11609441.120000001</v>
      </c>
    </row>
    <row r="35" spans="2:6" ht="20.100000000000001" customHeight="1" thickBot="1">
      <c r="B35" s="101" t="s">
        <v>2</v>
      </c>
      <c r="C35" s="102"/>
      <c r="D35" s="92" t="s">
        <v>366</v>
      </c>
      <c r="E35" s="92" t="s">
        <v>166</v>
      </c>
      <c r="F35" s="46" t="s">
        <v>367</v>
      </c>
    </row>
    <row r="36" spans="2:6" ht="20.100000000000001" customHeight="1">
      <c r="B36" s="103" t="s">
        <v>392</v>
      </c>
      <c r="C36" s="104"/>
      <c r="D36" s="47">
        <f>D10</f>
        <v>1489181887</v>
      </c>
      <c r="E36" s="47">
        <f t="shared" ref="E36:F36" si="12">E10</f>
        <v>1052506011.3800004</v>
      </c>
      <c r="F36" s="47">
        <f t="shared" si="12"/>
        <v>1052506011.3800004</v>
      </c>
    </row>
    <row r="37" spans="2:6" ht="20.100000000000001" customHeight="1">
      <c r="B37" s="96" t="s">
        <v>393</v>
      </c>
      <c r="C37" s="97"/>
      <c r="D37" s="48">
        <f>D38-D39</f>
        <v>-7818180</v>
      </c>
      <c r="E37" s="48">
        <f t="shared" ref="E37:F37" si="13">E38-E39</f>
        <v>-11609441.120000001</v>
      </c>
      <c r="F37" s="48">
        <f t="shared" si="13"/>
        <v>-11609441.120000001</v>
      </c>
    </row>
    <row r="38" spans="2:6" ht="20.100000000000001" customHeight="1">
      <c r="B38" s="96" t="s">
        <v>386</v>
      </c>
      <c r="C38" s="97"/>
      <c r="D38" s="48">
        <f>D29</f>
        <v>0</v>
      </c>
      <c r="E38" s="48">
        <f t="shared" ref="E38:F38" si="14">E29</f>
        <v>0</v>
      </c>
      <c r="F38" s="48">
        <f t="shared" si="14"/>
        <v>0</v>
      </c>
    </row>
    <row r="39" spans="2:6" ht="20.100000000000001" customHeight="1">
      <c r="B39" s="96" t="s">
        <v>389</v>
      </c>
      <c r="C39" s="97"/>
      <c r="D39" s="48">
        <f>D32</f>
        <v>7818180</v>
      </c>
      <c r="E39" s="48">
        <f t="shared" ref="E39:F39" si="15">E32</f>
        <v>11609441.120000001</v>
      </c>
      <c r="F39" s="48">
        <f t="shared" si="15"/>
        <v>11609441.120000001</v>
      </c>
    </row>
    <row r="40" spans="2:6" ht="20.100000000000001" customHeight="1">
      <c r="B40" s="96" t="s">
        <v>394</v>
      </c>
      <c r="C40" s="97"/>
      <c r="D40" s="48">
        <f>D14</f>
        <v>1481363707</v>
      </c>
      <c r="E40" s="48">
        <f>E14</f>
        <v>593543127.73999941</v>
      </c>
      <c r="F40" s="48">
        <f t="shared" ref="F40" si="16">F14</f>
        <v>541310305.53999949</v>
      </c>
    </row>
    <row r="41" spans="2:6" ht="20.100000000000001" customHeight="1">
      <c r="B41" s="96" t="s">
        <v>395</v>
      </c>
      <c r="C41" s="97"/>
      <c r="D41" s="49"/>
      <c r="E41" s="48">
        <f>E17</f>
        <v>280711392.22000003</v>
      </c>
      <c r="F41" s="48">
        <f t="shared" ref="F41" si="17">F17</f>
        <v>276954779.36999995</v>
      </c>
    </row>
    <row r="42" spans="2:6" ht="20.100000000000001" customHeight="1">
      <c r="B42" s="96" t="s">
        <v>396</v>
      </c>
      <c r="C42" s="97"/>
      <c r="D42" s="48">
        <f>D36+D37-D40+D41</f>
        <v>0</v>
      </c>
      <c r="E42" s="48">
        <f t="shared" ref="E42:F42" si="18">E36+E37-E40+E41</f>
        <v>728064834.74000096</v>
      </c>
      <c r="F42" s="48">
        <f t="shared" si="18"/>
        <v>776541044.09000087</v>
      </c>
    </row>
    <row r="43" spans="2:6" ht="20.100000000000001" customHeight="1" thickBot="1">
      <c r="B43" s="98" t="s">
        <v>397</v>
      </c>
      <c r="C43" s="99"/>
      <c r="D43" s="50">
        <f>D42-D37</f>
        <v>7818180</v>
      </c>
      <c r="E43" s="50">
        <f t="shared" ref="E43:F43" si="19">E42-E37</f>
        <v>739674275.86000097</v>
      </c>
      <c r="F43" s="50">
        <f t="shared" si="19"/>
        <v>788150485.21000087</v>
      </c>
    </row>
    <row r="44" spans="2:6" ht="20.100000000000001" customHeight="1" thickBot="1">
      <c r="B44" s="101" t="s">
        <v>2</v>
      </c>
      <c r="C44" s="102"/>
      <c r="D44" s="92" t="s">
        <v>366</v>
      </c>
      <c r="E44" s="92" t="s">
        <v>166</v>
      </c>
      <c r="F44" s="92" t="s">
        <v>367</v>
      </c>
    </row>
    <row r="45" spans="2:6" ht="20.100000000000001" customHeight="1">
      <c r="B45" s="103" t="s">
        <v>398</v>
      </c>
      <c r="C45" s="104"/>
      <c r="D45" s="47">
        <f>D11</f>
        <v>221682077</v>
      </c>
      <c r="E45" s="47">
        <f t="shared" ref="E45:F45" si="20">E11</f>
        <v>115259184</v>
      </c>
      <c r="F45" s="47">
        <f t="shared" si="20"/>
        <v>115259184</v>
      </c>
    </row>
    <row r="46" spans="2:6" ht="20.100000000000001" customHeight="1">
      <c r="B46" s="96" t="s">
        <v>399</v>
      </c>
      <c r="C46" s="97"/>
      <c r="D46" s="48">
        <f>D47+D48</f>
        <v>0</v>
      </c>
      <c r="E46" s="48">
        <f t="shared" ref="E46:F46" si="21">E47+E48</f>
        <v>0</v>
      </c>
      <c r="F46" s="48">
        <f t="shared" si="21"/>
        <v>0</v>
      </c>
    </row>
    <row r="47" spans="2:6" ht="20.100000000000001" customHeight="1">
      <c r="B47" s="96" t="s">
        <v>387</v>
      </c>
      <c r="C47" s="97"/>
      <c r="D47" s="48">
        <f>D30</f>
        <v>0</v>
      </c>
      <c r="E47" s="48">
        <f t="shared" ref="E47:F47" si="22">E30</f>
        <v>0</v>
      </c>
      <c r="F47" s="48">
        <f t="shared" si="22"/>
        <v>0</v>
      </c>
    </row>
    <row r="48" spans="2:6" ht="20.100000000000001" customHeight="1">
      <c r="B48" s="96" t="s">
        <v>390</v>
      </c>
      <c r="C48" s="97"/>
      <c r="D48" s="48">
        <f>D33</f>
        <v>0</v>
      </c>
      <c r="E48" s="48">
        <f t="shared" ref="E48:F48" si="23">E33</f>
        <v>0</v>
      </c>
      <c r="F48" s="48">
        <f t="shared" si="23"/>
        <v>0</v>
      </c>
    </row>
    <row r="49" spans="2:6" ht="20.100000000000001" customHeight="1">
      <c r="B49" s="96" t="s">
        <v>400</v>
      </c>
      <c r="C49" s="97"/>
      <c r="D49" s="48">
        <f>D15</f>
        <v>221682077</v>
      </c>
      <c r="E49" s="48">
        <f t="shared" ref="E49:F49" si="24">E15</f>
        <v>76215041.25</v>
      </c>
      <c r="F49" s="48">
        <f t="shared" si="24"/>
        <v>71559163.640000001</v>
      </c>
    </row>
    <row r="50" spans="2:6" ht="20.100000000000001" customHeight="1">
      <c r="B50" s="96" t="s">
        <v>401</v>
      </c>
      <c r="C50" s="97"/>
      <c r="D50" s="49"/>
      <c r="E50" s="48">
        <f>E18</f>
        <v>12516366.560000001</v>
      </c>
      <c r="F50" s="48">
        <f>F18</f>
        <v>12516366.560000001</v>
      </c>
    </row>
    <row r="51" spans="2:6" ht="20.100000000000001" customHeight="1">
      <c r="B51" s="96" t="s">
        <v>402</v>
      </c>
      <c r="C51" s="97"/>
      <c r="D51" s="48">
        <f>D45+D46-D49+D50</f>
        <v>0</v>
      </c>
      <c r="E51" s="48">
        <f t="shared" ref="E51:F51" si="25">E45+E46-E49+E50</f>
        <v>51560509.310000002</v>
      </c>
      <c r="F51" s="48">
        <f t="shared" si="25"/>
        <v>56216386.920000002</v>
      </c>
    </row>
    <row r="52" spans="2:6" ht="20.100000000000001" customHeight="1" thickBot="1">
      <c r="B52" s="98" t="s">
        <v>403</v>
      </c>
      <c r="C52" s="99"/>
      <c r="D52" s="50">
        <f>D51-D46</f>
        <v>0</v>
      </c>
      <c r="E52" s="50">
        <f>E51-E46</f>
        <v>51560509.310000002</v>
      </c>
      <c r="F52" s="50">
        <f t="shared" ref="F52" si="26">F51-F46</f>
        <v>56216386.920000002</v>
      </c>
    </row>
    <row r="54" spans="2:6" ht="3.95" customHeight="1">
      <c r="B54" s="100"/>
      <c r="C54" s="100"/>
      <c r="D54" s="100"/>
      <c r="E54" s="100"/>
      <c r="F54" s="100"/>
    </row>
    <row r="55" spans="2:6">
      <c r="B55" s="45" t="s">
        <v>170</v>
      </c>
    </row>
  </sheetData>
  <mergeCells count="51">
    <mergeCell ref="B33:C33"/>
    <mergeCell ref="B34:C34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26:C26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8:C8"/>
    <mergeCell ref="B9:C9"/>
    <mergeCell ref="B10:C10"/>
    <mergeCell ref="B11:C11"/>
    <mergeCell ref="B12:C12"/>
    <mergeCell ref="B2:F2"/>
    <mergeCell ref="B3:F3"/>
    <mergeCell ref="B4:F4"/>
    <mergeCell ref="B5:F5"/>
    <mergeCell ref="B6:F6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1:C51"/>
    <mergeCell ref="B52:C52"/>
    <mergeCell ref="B54:F54"/>
    <mergeCell ref="B46:C46"/>
    <mergeCell ref="B47:C47"/>
    <mergeCell ref="B48:C48"/>
    <mergeCell ref="B49:C49"/>
    <mergeCell ref="B50:C50"/>
  </mergeCells>
  <printOptions horizontalCentered="1"/>
  <pageMargins left="0.70866141732283472" right="0.70866141732283472" top="0.74803149606299213" bottom="0.74803149606299213" header="0.31496062992125984" footer="0.31496062992125984"/>
  <pageSetup scale="68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O85"/>
  <sheetViews>
    <sheetView zoomScale="70" zoomScaleNormal="70" zoomScaleSheetLayoutView="70" workbookViewId="0">
      <selection sqref="A1:XFD1048576"/>
    </sheetView>
  </sheetViews>
  <sheetFormatPr baseColWidth="10" defaultColWidth="11.42578125" defaultRowHeight="15"/>
  <cols>
    <col min="1" max="2" width="4.28515625" style="1" customWidth="1"/>
    <col min="3" max="3" width="46.7109375" style="1" bestFit="1" customWidth="1"/>
    <col min="4" max="4" width="15.42578125" style="1" customWidth="1"/>
    <col min="5" max="5" width="18.28515625" style="2" customWidth="1"/>
    <col min="6" max="6" width="16.28515625" style="2" customWidth="1"/>
    <col min="7" max="7" width="18.7109375" style="2" customWidth="1"/>
    <col min="8" max="8" width="20.42578125" style="2" customWidth="1"/>
    <col min="9" max="9" width="18.85546875" style="2" customWidth="1"/>
    <col min="10" max="10" width="18" style="2" customWidth="1"/>
    <col min="11" max="11" width="9.140625" style="1" customWidth="1"/>
    <col min="12" max="16384" width="11.42578125" style="1"/>
  </cols>
  <sheetData>
    <row r="4" spans="2:11">
      <c r="B4" s="114" t="s">
        <v>363</v>
      </c>
      <c r="C4" s="115"/>
      <c r="D4" s="115"/>
      <c r="E4" s="115"/>
      <c r="F4" s="115"/>
      <c r="G4" s="115"/>
      <c r="H4" s="115"/>
      <c r="I4" s="115"/>
      <c r="J4" s="116"/>
    </row>
    <row r="5" spans="2:11">
      <c r="B5" s="117" t="s">
        <v>362</v>
      </c>
      <c r="C5" s="118"/>
      <c r="D5" s="118"/>
      <c r="E5" s="118"/>
      <c r="F5" s="118"/>
      <c r="G5" s="118"/>
      <c r="H5" s="118"/>
      <c r="I5" s="118"/>
      <c r="J5" s="119"/>
    </row>
    <row r="6" spans="2:11">
      <c r="B6" s="117" t="s">
        <v>467</v>
      </c>
      <c r="C6" s="118"/>
      <c r="D6" s="118"/>
      <c r="E6" s="118"/>
      <c r="F6" s="118"/>
      <c r="G6" s="118"/>
      <c r="H6" s="118"/>
      <c r="I6" s="118"/>
      <c r="J6" s="119"/>
    </row>
    <row r="7" spans="2:11">
      <c r="B7" s="120" t="s">
        <v>1</v>
      </c>
      <c r="C7" s="121"/>
      <c r="D7" s="121"/>
      <c r="E7" s="121"/>
      <c r="F7" s="121"/>
      <c r="G7" s="121"/>
      <c r="H7" s="121"/>
      <c r="I7" s="121"/>
      <c r="J7" s="122"/>
    </row>
    <row r="8" spans="2:11">
      <c r="B8" s="114" t="s">
        <v>2</v>
      </c>
      <c r="C8" s="115"/>
      <c r="D8" s="116"/>
      <c r="E8" s="127" t="s">
        <v>361</v>
      </c>
      <c r="F8" s="128"/>
      <c r="G8" s="128"/>
      <c r="H8" s="128"/>
      <c r="I8" s="129"/>
      <c r="J8" s="110" t="s">
        <v>360</v>
      </c>
    </row>
    <row r="9" spans="2:11">
      <c r="B9" s="117"/>
      <c r="C9" s="118"/>
      <c r="D9" s="119"/>
      <c r="E9" s="110" t="s">
        <v>359</v>
      </c>
      <c r="F9" s="112" t="s">
        <v>247</v>
      </c>
      <c r="G9" s="110" t="s">
        <v>246</v>
      </c>
      <c r="H9" s="110" t="s">
        <v>166</v>
      </c>
      <c r="I9" s="110" t="s">
        <v>358</v>
      </c>
      <c r="J9" s="123"/>
    </row>
    <row r="10" spans="2:11">
      <c r="B10" s="120"/>
      <c r="C10" s="121"/>
      <c r="D10" s="122"/>
      <c r="E10" s="111"/>
      <c r="F10" s="113"/>
      <c r="G10" s="111"/>
      <c r="H10" s="111"/>
      <c r="I10" s="111"/>
      <c r="J10" s="111"/>
    </row>
    <row r="11" spans="2:11">
      <c r="B11" s="28"/>
      <c r="C11" s="27"/>
      <c r="D11" s="26"/>
      <c r="E11" s="25"/>
      <c r="F11" s="23"/>
      <c r="G11" s="24"/>
      <c r="H11" s="24"/>
      <c r="I11" s="24"/>
      <c r="J11" s="21"/>
    </row>
    <row r="12" spans="2:11">
      <c r="B12" s="12" t="s">
        <v>357</v>
      </c>
      <c r="C12" s="11"/>
      <c r="D12" s="10"/>
      <c r="E12" s="21"/>
      <c r="F12" s="23"/>
      <c r="G12" s="22"/>
      <c r="H12" s="22"/>
      <c r="I12" s="22"/>
      <c r="J12" s="21"/>
    </row>
    <row r="13" spans="2:11">
      <c r="B13" s="14" t="s">
        <v>356</v>
      </c>
      <c r="C13" s="17"/>
      <c r="D13" s="16"/>
      <c r="E13" s="33">
        <v>773124532</v>
      </c>
      <c r="F13" s="33">
        <v>13265841.250000002</v>
      </c>
      <c r="G13" s="33">
        <f>+E13+F13</f>
        <v>786390373.25</v>
      </c>
      <c r="H13" s="33">
        <v>615579648.28000021</v>
      </c>
      <c r="I13" s="33">
        <v>615579648.28000021</v>
      </c>
      <c r="J13" s="33">
        <f>+I13-E13</f>
        <v>-157544883.71999979</v>
      </c>
      <c r="K13" s="3"/>
    </row>
    <row r="14" spans="2:11">
      <c r="B14" s="13" t="s">
        <v>355</v>
      </c>
      <c r="C14" s="90"/>
      <c r="D14" s="91"/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</row>
    <row r="15" spans="2:11">
      <c r="B15" s="13" t="s">
        <v>354</v>
      </c>
      <c r="C15" s="90"/>
      <c r="D15" s="91"/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</row>
    <row r="16" spans="2:11">
      <c r="B16" s="13" t="s">
        <v>353</v>
      </c>
      <c r="C16" s="90"/>
      <c r="D16" s="91"/>
      <c r="E16" s="33">
        <v>190561926</v>
      </c>
      <c r="F16" s="33">
        <v>5840724.709999999</v>
      </c>
      <c r="G16" s="33">
        <f>+E16+F16</f>
        <v>196402650.71000001</v>
      </c>
      <c r="H16" s="33">
        <v>102940034.66000004</v>
      </c>
      <c r="I16" s="33">
        <v>102940034.66000004</v>
      </c>
      <c r="J16" s="33">
        <f t="shared" ref="J16:J18" si="0">+I16-E16</f>
        <v>-87621891.339999959</v>
      </c>
      <c r="K16" s="3"/>
    </row>
    <row r="17" spans="2:15">
      <c r="B17" s="13" t="s">
        <v>352</v>
      </c>
      <c r="C17" s="90"/>
      <c r="D17" s="91"/>
      <c r="E17" s="33">
        <v>27443473</v>
      </c>
      <c r="F17" s="33">
        <v>9883169.6699999999</v>
      </c>
      <c r="G17" s="33">
        <f>+E17+F17</f>
        <v>37326642.670000002</v>
      </c>
      <c r="H17" s="33">
        <v>35300364.62000002</v>
      </c>
      <c r="I17" s="33">
        <v>35300364.62000002</v>
      </c>
      <c r="J17" s="33">
        <f t="shared" si="0"/>
        <v>7856891.6200000197</v>
      </c>
      <c r="K17" s="3"/>
    </row>
    <row r="18" spans="2:15">
      <c r="B18" s="13" t="s">
        <v>351</v>
      </c>
      <c r="C18" s="90"/>
      <c r="D18" s="91"/>
      <c r="E18" s="33">
        <v>33573600</v>
      </c>
      <c r="F18" s="33">
        <v>4895752.87</v>
      </c>
      <c r="G18" s="33">
        <f t="shared" ref="G18:G19" si="1">E18+F18</f>
        <v>38469352.869999997</v>
      </c>
      <c r="H18" s="33">
        <v>17465292.440000005</v>
      </c>
      <c r="I18" s="33">
        <v>17465292.440000005</v>
      </c>
      <c r="J18" s="33">
        <f t="shared" si="0"/>
        <v>-16108307.559999995</v>
      </c>
      <c r="K18" s="3"/>
    </row>
    <row r="19" spans="2:15">
      <c r="B19" s="13" t="s">
        <v>350</v>
      </c>
      <c r="C19" s="90"/>
      <c r="D19" s="91"/>
      <c r="E19" s="33"/>
      <c r="F19" s="33"/>
      <c r="G19" s="33">
        <f t="shared" si="1"/>
        <v>0</v>
      </c>
      <c r="H19" s="33"/>
      <c r="I19" s="33"/>
      <c r="J19" s="33"/>
      <c r="K19" s="3"/>
    </row>
    <row r="20" spans="2:15">
      <c r="B20" s="13" t="s">
        <v>349</v>
      </c>
      <c r="C20" s="90"/>
      <c r="D20" s="91"/>
      <c r="E20" s="33">
        <f t="shared" ref="E20" si="2">E22+E23+E24+E27+E30+E31</f>
        <v>454045481</v>
      </c>
      <c r="F20" s="33">
        <f>F22+F23+F24+F27+F30+F31+F32</f>
        <v>0</v>
      </c>
      <c r="G20" s="33">
        <f>G22+G23+G24+G27+G30+G31+G32</f>
        <v>454045481</v>
      </c>
      <c r="H20" s="33">
        <f>H22+H23+H24+H27+H30+H31+H32</f>
        <v>269419517.60000002</v>
      </c>
      <c r="I20" s="33">
        <f>I22+I23+I24+I27+I30+I31+I32</f>
        <v>269419517.60000002</v>
      </c>
      <c r="J20" s="33">
        <f>J22+J23+J24+J27+J30+J31+J32</f>
        <v>-184625963.40000001</v>
      </c>
      <c r="K20" s="3"/>
    </row>
    <row r="21" spans="2:15">
      <c r="B21" s="13" t="s">
        <v>348</v>
      </c>
      <c r="C21" s="90"/>
      <c r="D21" s="91"/>
      <c r="E21" s="33"/>
      <c r="F21" s="33"/>
      <c r="G21" s="33"/>
      <c r="H21" s="33"/>
      <c r="I21" s="33"/>
      <c r="J21" s="33"/>
      <c r="K21" s="3"/>
    </row>
    <row r="22" spans="2:15">
      <c r="B22" s="14"/>
      <c r="C22" s="17" t="s">
        <v>347</v>
      </c>
      <c r="D22" s="16"/>
      <c r="E22" s="33">
        <v>258003674</v>
      </c>
      <c r="F22" s="33">
        <v>0</v>
      </c>
      <c r="G22" s="33">
        <f t="shared" ref="G22:G32" si="3">+E22+F22</f>
        <v>258003674</v>
      </c>
      <c r="H22" s="33">
        <v>155365513</v>
      </c>
      <c r="I22" s="33">
        <v>155365513</v>
      </c>
      <c r="J22" s="33">
        <f t="shared" ref="J22:J24" si="4">+I22-E22</f>
        <v>-102638161</v>
      </c>
      <c r="K22" s="3"/>
      <c r="N22" s="184"/>
      <c r="O22" s="184"/>
    </row>
    <row r="23" spans="2:15">
      <c r="B23" s="14"/>
      <c r="C23" s="17" t="s">
        <v>346</v>
      </c>
      <c r="D23" s="16"/>
      <c r="E23" s="33">
        <v>80403974</v>
      </c>
      <c r="F23" s="33">
        <v>0</v>
      </c>
      <c r="G23" s="33">
        <f t="shared" si="3"/>
        <v>80403974</v>
      </c>
      <c r="H23" s="33">
        <v>47013350.599999994</v>
      </c>
      <c r="I23" s="33">
        <v>47013350.599999994</v>
      </c>
      <c r="J23" s="33">
        <f t="shared" si="4"/>
        <v>-33390623.400000006</v>
      </c>
      <c r="K23" s="3"/>
      <c r="N23" s="184"/>
      <c r="O23" s="184"/>
    </row>
    <row r="24" spans="2:15">
      <c r="B24" s="14"/>
      <c r="C24" s="17" t="s">
        <v>345</v>
      </c>
      <c r="D24" s="16"/>
      <c r="E24" s="33">
        <v>20634396</v>
      </c>
      <c r="F24" s="33">
        <v>0</v>
      </c>
      <c r="G24" s="33">
        <f t="shared" si="3"/>
        <v>20634396</v>
      </c>
      <c r="H24" s="33">
        <v>12996329</v>
      </c>
      <c r="I24" s="33">
        <v>12996329</v>
      </c>
      <c r="J24" s="33">
        <f t="shared" si="4"/>
        <v>-7638067</v>
      </c>
      <c r="K24" s="3"/>
      <c r="N24" s="184"/>
      <c r="O24" s="184"/>
    </row>
    <row r="25" spans="2:15">
      <c r="B25" s="14"/>
      <c r="C25" s="17" t="s">
        <v>344</v>
      </c>
      <c r="D25" s="16"/>
      <c r="E25" s="33"/>
      <c r="F25" s="33">
        <v>0</v>
      </c>
      <c r="G25" s="33">
        <v>0</v>
      </c>
      <c r="H25" s="33">
        <v>0</v>
      </c>
      <c r="I25" s="33">
        <v>0</v>
      </c>
      <c r="J25" s="33">
        <f t="shared" ref="J25:J26" si="5">+E25-I25</f>
        <v>0</v>
      </c>
      <c r="K25" s="3"/>
      <c r="N25" s="184"/>
      <c r="O25" s="184"/>
    </row>
    <row r="26" spans="2:15">
      <c r="B26" s="14"/>
      <c r="C26" s="17" t="s">
        <v>343</v>
      </c>
      <c r="D26" s="16"/>
      <c r="E26" s="33"/>
      <c r="F26" s="33">
        <v>0</v>
      </c>
      <c r="G26" s="33">
        <f t="shared" si="3"/>
        <v>0</v>
      </c>
      <c r="H26" s="33">
        <v>0</v>
      </c>
      <c r="I26" s="33">
        <v>0</v>
      </c>
      <c r="J26" s="33">
        <f t="shared" si="5"/>
        <v>0</v>
      </c>
      <c r="K26" s="3"/>
      <c r="N26" s="184"/>
      <c r="O26" s="184"/>
    </row>
    <row r="27" spans="2:15">
      <c r="B27" s="14"/>
      <c r="C27" s="17" t="s">
        <v>342</v>
      </c>
      <c r="D27" s="16"/>
      <c r="E27" s="33">
        <v>6465042</v>
      </c>
      <c r="F27" s="33">
        <v>0</v>
      </c>
      <c r="G27" s="33">
        <f t="shared" si="3"/>
        <v>6465042</v>
      </c>
      <c r="H27" s="33">
        <v>3387438</v>
      </c>
      <c r="I27" s="33">
        <v>3387438</v>
      </c>
      <c r="J27" s="33">
        <f>+I27-E27</f>
        <v>-3077604</v>
      </c>
      <c r="K27" s="3"/>
      <c r="N27" s="184"/>
      <c r="O27" s="184"/>
    </row>
    <row r="28" spans="2:15">
      <c r="B28" s="14"/>
      <c r="C28" s="17" t="s">
        <v>341</v>
      </c>
      <c r="D28" s="16"/>
      <c r="E28" s="33"/>
      <c r="F28" s="33"/>
      <c r="G28" s="33"/>
      <c r="H28" s="33"/>
      <c r="I28" s="33"/>
      <c r="J28" s="33"/>
      <c r="K28" s="3"/>
      <c r="N28" s="184"/>
      <c r="O28" s="184"/>
    </row>
    <row r="29" spans="2:15">
      <c r="B29" s="14"/>
      <c r="C29" s="17" t="s">
        <v>340</v>
      </c>
      <c r="D29" s="16"/>
      <c r="E29" s="33"/>
      <c r="F29" s="33"/>
      <c r="G29" s="33"/>
      <c r="H29" s="33"/>
      <c r="I29" s="33">
        <v>0</v>
      </c>
      <c r="J29" s="33">
        <f t="shared" ref="J29:J32" si="6">+I29-E29</f>
        <v>0</v>
      </c>
      <c r="K29" s="3"/>
      <c r="N29" s="184"/>
      <c r="O29" s="184"/>
    </row>
    <row r="30" spans="2:15">
      <c r="B30" s="14"/>
      <c r="C30" s="17" t="s">
        <v>339</v>
      </c>
      <c r="D30" s="16"/>
      <c r="E30" s="33">
        <v>8797670</v>
      </c>
      <c r="F30" s="33">
        <v>0</v>
      </c>
      <c r="G30" s="33">
        <f t="shared" si="3"/>
        <v>8797670</v>
      </c>
      <c r="H30" s="33">
        <v>5034006</v>
      </c>
      <c r="I30" s="33">
        <v>5034006</v>
      </c>
      <c r="J30" s="33">
        <f t="shared" si="6"/>
        <v>-3763664</v>
      </c>
      <c r="K30" s="3"/>
      <c r="N30" s="184"/>
      <c r="O30" s="184"/>
    </row>
    <row r="31" spans="2:15">
      <c r="B31" s="14"/>
      <c r="C31" s="17" t="s">
        <v>338</v>
      </c>
      <c r="D31" s="16"/>
      <c r="E31" s="33">
        <v>79740725</v>
      </c>
      <c r="F31" s="33">
        <v>0</v>
      </c>
      <c r="G31" s="33">
        <f t="shared" si="3"/>
        <v>79740725</v>
      </c>
      <c r="H31" s="33">
        <v>45622881</v>
      </c>
      <c r="I31" s="33">
        <v>45622881</v>
      </c>
      <c r="J31" s="33">
        <f t="shared" si="6"/>
        <v>-34117844</v>
      </c>
      <c r="K31" s="3"/>
      <c r="N31" s="184"/>
      <c r="O31" s="184"/>
    </row>
    <row r="32" spans="2:15" ht="32.25" customHeight="1">
      <c r="B32" s="15"/>
      <c r="C32" s="108" t="s">
        <v>337</v>
      </c>
      <c r="D32" s="109"/>
      <c r="E32" s="33">
        <v>0</v>
      </c>
      <c r="F32" s="33">
        <v>0</v>
      </c>
      <c r="G32" s="33">
        <f t="shared" si="3"/>
        <v>0</v>
      </c>
      <c r="H32" s="33">
        <v>0</v>
      </c>
      <c r="I32" s="33">
        <v>0</v>
      </c>
      <c r="J32" s="33">
        <f t="shared" si="6"/>
        <v>0</v>
      </c>
      <c r="K32" s="3"/>
    </row>
    <row r="33" spans="2:11">
      <c r="B33" s="15"/>
      <c r="C33" s="108" t="s">
        <v>336</v>
      </c>
      <c r="D33" s="109"/>
      <c r="E33" s="33"/>
      <c r="F33" s="33"/>
      <c r="G33" s="33"/>
      <c r="H33" s="33"/>
      <c r="I33" s="33"/>
      <c r="J33" s="33"/>
      <c r="K33" s="3"/>
    </row>
    <row r="34" spans="2:11">
      <c r="B34" s="132" t="s">
        <v>335</v>
      </c>
      <c r="C34" s="108"/>
      <c r="D34" s="109"/>
      <c r="E34" s="185">
        <f>+E35+E36+E37+E38+E39</f>
        <v>9311844</v>
      </c>
      <c r="F34" s="185">
        <f t="shared" ref="F34:J34" si="7">+F35+F36+F37+F38+F39</f>
        <v>2212990</v>
      </c>
      <c r="G34" s="185">
        <f t="shared" si="7"/>
        <v>11524834</v>
      </c>
      <c r="H34" s="185">
        <f>+H35+H36+H37+H38+H39</f>
        <v>6464745</v>
      </c>
      <c r="I34" s="185">
        <f t="shared" si="7"/>
        <v>6464745</v>
      </c>
      <c r="J34" s="33">
        <f t="shared" si="7"/>
        <v>-2847099</v>
      </c>
      <c r="K34" s="3"/>
    </row>
    <row r="35" spans="2:11">
      <c r="B35" s="14"/>
      <c r="C35" s="17" t="s">
        <v>334</v>
      </c>
      <c r="D35" s="16"/>
      <c r="E35" s="185">
        <v>0</v>
      </c>
      <c r="F35" s="185">
        <v>5798</v>
      </c>
      <c r="G35" s="185">
        <f>+E35+F35</f>
        <v>5798</v>
      </c>
      <c r="H35" s="185">
        <v>5286</v>
      </c>
      <c r="I35" s="185">
        <v>5286</v>
      </c>
      <c r="J35" s="33">
        <f t="shared" ref="J35:J45" si="8">+I35-E35</f>
        <v>5286</v>
      </c>
      <c r="K35" s="3"/>
    </row>
    <row r="36" spans="2:11">
      <c r="B36" s="14"/>
      <c r="C36" s="17" t="s">
        <v>333</v>
      </c>
      <c r="D36" s="16"/>
      <c r="E36" s="185">
        <v>792318</v>
      </c>
      <c r="F36" s="185">
        <v>0</v>
      </c>
      <c r="G36" s="185">
        <f t="shared" ref="G36:G45" si="9">+E36+F36</f>
        <v>792318</v>
      </c>
      <c r="H36" s="185">
        <v>396162</v>
      </c>
      <c r="I36" s="185">
        <v>396162</v>
      </c>
      <c r="J36" s="33">
        <f t="shared" si="8"/>
        <v>-396156</v>
      </c>
      <c r="K36" s="3"/>
    </row>
    <row r="37" spans="2:11">
      <c r="B37" s="14"/>
      <c r="C37" s="17" t="s">
        <v>332</v>
      </c>
      <c r="D37" s="16"/>
      <c r="E37" s="185">
        <v>6337991</v>
      </c>
      <c r="F37" s="185">
        <v>2207192</v>
      </c>
      <c r="G37" s="185">
        <f t="shared" si="9"/>
        <v>8545183</v>
      </c>
      <c r="H37" s="185">
        <v>4299067</v>
      </c>
      <c r="I37" s="185">
        <v>4299067</v>
      </c>
      <c r="J37" s="33">
        <f t="shared" si="8"/>
        <v>-2038924</v>
      </c>
      <c r="K37" s="3"/>
    </row>
    <row r="38" spans="2:11">
      <c r="B38" s="14"/>
      <c r="C38" s="17" t="s">
        <v>331</v>
      </c>
      <c r="D38" s="16"/>
      <c r="E38" s="33">
        <v>0</v>
      </c>
      <c r="F38" s="33">
        <v>0</v>
      </c>
      <c r="G38" s="33">
        <f t="shared" si="9"/>
        <v>0</v>
      </c>
      <c r="H38" s="33">
        <v>0</v>
      </c>
      <c r="I38" s="33">
        <v>0</v>
      </c>
      <c r="J38" s="33">
        <f t="shared" si="8"/>
        <v>0</v>
      </c>
      <c r="K38" s="3"/>
    </row>
    <row r="39" spans="2:11">
      <c r="B39" s="14"/>
      <c r="C39" s="17" t="s">
        <v>330</v>
      </c>
      <c r="D39" s="16"/>
      <c r="E39" s="33">
        <v>2181535</v>
      </c>
      <c r="F39" s="33">
        <v>0</v>
      </c>
      <c r="G39" s="33">
        <f t="shared" si="9"/>
        <v>2181535</v>
      </c>
      <c r="H39" s="33">
        <v>1764230</v>
      </c>
      <c r="I39" s="33">
        <v>1764230</v>
      </c>
      <c r="J39" s="33">
        <f t="shared" si="8"/>
        <v>-417305</v>
      </c>
      <c r="K39" s="3"/>
    </row>
    <row r="40" spans="2:11">
      <c r="B40" s="13" t="s">
        <v>329</v>
      </c>
      <c r="C40" s="90"/>
      <c r="D40" s="91"/>
      <c r="E40" s="33">
        <v>0</v>
      </c>
      <c r="F40" s="33">
        <v>0</v>
      </c>
      <c r="G40" s="33">
        <f t="shared" si="9"/>
        <v>0</v>
      </c>
      <c r="H40" s="33">
        <v>0</v>
      </c>
      <c r="I40" s="33">
        <v>0</v>
      </c>
      <c r="J40" s="33">
        <f t="shared" si="8"/>
        <v>0</v>
      </c>
      <c r="K40" s="3"/>
    </row>
    <row r="41" spans="2:11">
      <c r="B41" s="13" t="s">
        <v>328</v>
      </c>
      <c r="C41" s="90"/>
      <c r="D41" s="91"/>
      <c r="E41" s="33">
        <f>+E42</f>
        <v>0</v>
      </c>
      <c r="F41" s="33">
        <f>+F42</f>
        <v>4782242.78</v>
      </c>
      <c r="G41" s="33">
        <f t="shared" si="9"/>
        <v>4782242.78</v>
      </c>
      <c r="H41" s="33">
        <f>+H42</f>
        <v>4782242.78</v>
      </c>
      <c r="I41" s="33">
        <f>+I42</f>
        <v>4782242.78</v>
      </c>
      <c r="J41" s="33">
        <f t="shared" si="8"/>
        <v>4782242.78</v>
      </c>
      <c r="K41" s="3"/>
    </row>
    <row r="42" spans="2:11" ht="13.9" customHeight="1">
      <c r="B42" s="14"/>
      <c r="C42" s="17" t="s">
        <v>327</v>
      </c>
      <c r="D42" s="16"/>
      <c r="E42" s="33">
        <v>0</v>
      </c>
      <c r="F42" s="33">
        <v>4782242.78</v>
      </c>
      <c r="G42" s="33">
        <f t="shared" si="9"/>
        <v>4782242.78</v>
      </c>
      <c r="H42" s="33">
        <v>4782242.78</v>
      </c>
      <c r="I42" s="33">
        <v>4782242.78</v>
      </c>
      <c r="J42" s="33">
        <f t="shared" si="8"/>
        <v>4782242.78</v>
      </c>
      <c r="K42" s="3"/>
    </row>
    <row r="43" spans="2:11">
      <c r="B43" s="13" t="s">
        <v>326</v>
      </c>
      <c r="C43" s="90"/>
      <c r="D43" s="91"/>
      <c r="E43" s="33">
        <f>+E44+E45</f>
        <v>1121031</v>
      </c>
      <c r="F43" s="33">
        <f t="shared" ref="F43:J43" si="10">+F44+F45</f>
        <v>0</v>
      </c>
      <c r="G43" s="33">
        <f t="shared" si="10"/>
        <v>1121031</v>
      </c>
      <c r="H43" s="33">
        <f t="shared" si="10"/>
        <v>554166</v>
      </c>
      <c r="I43" s="33">
        <f t="shared" si="10"/>
        <v>554166</v>
      </c>
      <c r="J43" s="33">
        <f t="shared" si="10"/>
        <v>-566865</v>
      </c>
      <c r="K43" s="3"/>
    </row>
    <row r="44" spans="2:11">
      <c r="B44" s="14"/>
      <c r="C44" s="17" t="s">
        <v>325</v>
      </c>
      <c r="D44" s="16"/>
      <c r="E44" s="33">
        <v>0</v>
      </c>
      <c r="F44" s="33">
        <v>0</v>
      </c>
      <c r="G44" s="33"/>
      <c r="H44" s="33"/>
      <c r="I44" s="33"/>
      <c r="J44" s="33"/>
      <c r="K44" s="3"/>
    </row>
    <row r="45" spans="2:11">
      <c r="B45" s="14"/>
      <c r="C45" s="17" t="s">
        <v>324</v>
      </c>
      <c r="D45" s="16"/>
      <c r="E45" s="33">
        <v>1121031</v>
      </c>
      <c r="F45" s="33">
        <v>0</v>
      </c>
      <c r="G45" s="33">
        <f t="shared" si="9"/>
        <v>1121031</v>
      </c>
      <c r="H45" s="33">
        <v>554166</v>
      </c>
      <c r="I45" s="33">
        <v>554166</v>
      </c>
      <c r="J45" s="33">
        <f t="shared" si="8"/>
        <v>-566865</v>
      </c>
      <c r="K45" s="3"/>
    </row>
    <row r="46" spans="2:11">
      <c r="B46" s="9"/>
      <c r="C46" s="8"/>
      <c r="D46" s="7"/>
      <c r="E46" s="33"/>
      <c r="F46" s="33"/>
      <c r="G46" s="33"/>
      <c r="H46" s="33"/>
      <c r="I46" s="33"/>
      <c r="J46" s="33"/>
      <c r="K46" s="3"/>
    </row>
    <row r="47" spans="2:11" s="36" customFormat="1">
      <c r="B47" s="12" t="s">
        <v>323</v>
      </c>
      <c r="C47" s="11"/>
      <c r="D47" s="10"/>
      <c r="E47" s="34">
        <f>+E13+E14+E15+E16+E17+E18+E20+E34+E40+E41+E43</f>
        <v>1489181887</v>
      </c>
      <c r="F47" s="34">
        <f>+F13+F14+F15+F16+F17+F18+F20+F34+F40+F41+F43</f>
        <v>40880721.280000001</v>
      </c>
      <c r="G47" s="34">
        <f t="shared" ref="G47:J47" si="11">+G13+G14+G15+G16+G17+G18+G20+G34+G40+G41+G43</f>
        <v>1530062608.28</v>
      </c>
      <c r="H47" s="34">
        <f>+H13+H14+H15+H16+H17+H18+H20+H34+H40+H41+H43</f>
        <v>1052506011.3800004</v>
      </c>
      <c r="I47" s="34">
        <f t="shared" si="11"/>
        <v>1052506011.3800004</v>
      </c>
      <c r="J47" s="34">
        <f t="shared" si="11"/>
        <v>-436675875.61999977</v>
      </c>
      <c r="K47" s="35"/>
    </row>
    <row r="48" spans="2:11">
      <c r="B48" s="12" t="s">
        <v>322</v>
      </c>
      <c r="C48" s="11"/>
      <c r="D48" s="10"/>
      <c r="E48" s="33"/>
      <c r="F48" s="33"/>
      <c r="G48" s="33"/>
      <c r="H48" s="33"/>
      <c r="I48" s="33"/>
      <c r="J48" s="33"/>
      <c r="K48" s="3"/>
    </row>
    <row r="49" spans="2:11">
      <c r="B49" s="20" t="s">
        <v>321</v>
      </c>
      <c r="C49" s="19"/>
      <c r="D49" s="18"/>
      <c r="E49" s="33"/>
      <c r="F49" s="33"/>
      <c r="G49" s="33"/>
      <c r="H49" s="33"/>
      <c r="I49" s="33"/>
      <c r="J49" s="33"/>
      <c r="K49" s="3"/>
    </row>
    <row r="50" spans="2:11">
      <c r="B50" s="9"/>
      <c r="C50" s="8"/>
      <c r="D50" s="7"/>
      <c r="E50" s="33"/>
      <c r="F50" s="33"/>
      <c r="G50" s="33"/>
      <c r="H50" s="33"/>
      <c r="I50" s="33"/>
      <c r="J50" s="33"/>
      <c r="K50" s="3"/>
    </row>
    <row r="51" spans="2:11">
      <c r="B51" s="12" t="s">
        <v>320</v>
      </c>
      <c r="C51" s="11"/>
      <c r="D51" s="10"/>
      <c r="E51" s="33"/>
      <c r="F51" s="33"/>
      <c r="G51" s="33"/>
      <c r="H51" s="33"/>
      <c r="I51" s="33"/>
      <c r="J51" s="33"/>
      <c r="K51" s="3"/>
    </row>
    <row r="52" spans="2:11">
      <c r="B52" s="13" t="s">
        <v>319</v>
      </c>
      <c r="C52" s="90"/>
      <c r="D52" s="91"/>
      <c r="E52" s="33">
        <f>+E53+E54+E55+E56+E57+E58+E59+E60</f>
        <v>221682077</v>
      </c>
      <c r="F52" s="33">
        <f t="shared" ref="F52:J52" si="12">+F53+F54+F55+F56+F57+F58+F59+F60</f>
        <v>0</v>
      </c>
      <c r="G52" s="33">
        <f t="shared" si="12"/>
        <v>221682077</v>
      </c>
      <c r="H52" s="33">
        <f t="shared" si="12"/>
        <v>115259184</v>
      </c>
      <c r="I52" s="33">
        <f t="shared" si="12"/>
        <v>115259184</v>
      </c>
      <c r="J52" s="33">
        <f t="shared" si="12"/>
        <v>-106422893</v>
      </c>
      <c r="K52" s="3"/>
    </row>
    <row r="53" spans="2:11">
      <c r="B53" s="15"/>
      <c r="C53" s="108" t="s">
        <v>318</v>
      </c>
      <c r="D53" s="109"/>
      <c r="E53" s="33">
        <v>0</v>
      </c>
      <c r="F53" s="33">
        <v>0</v>
      </c>
      <c r="G53" s="33">
        <f t="shared" ref="G53:G75" si="13">+E53+F53</f>
        <v>0</v>
      </c>
      <c r="H53" s="33">
        <v>0</v>
      </c>
      <c r="I53" s="33">
        <v>0</v>
      </c>
      <c r="J53" s="33">
        <f t="shared" ref="J53:J77" si="14">+I53-E53</f>
        <v>0</v>
      </c>
      <c r="K53" s="3"/>
    </row>
    <row r="54" spans="2:11">
      <c r="B54" s="15"/>
      <c r="C54" s="108" t="s">
        <v>317</v>
      </c>
      <c r="D54" s="109"/>
      <c r="E54" s="33">
        <v>0</v>
      </c>
      <c r="F54" s="33">
        <v>0</v>
      </c>
      <c r="G54" s="33">
        <f t="shared" si="13"/>
        <v>0</v>
      </c>
      <c r="H54" s="33">
        <v>0</v>
      </c>
      <c r="I54" s="33">
        <v>0</v>
      </c>
      <c r="J54" s="33">
        <f t="shared" si="14"/>
        <v>0</v>
      </c>
      <c r="K54" s="3"/>
    </row>
    <row r="55" spans="2:11">
      <c r="B55" s="14"/>
      <c r="C55" s="108" t="s">
        <v>316</v>
      </c>
      <c r="D55" s="109"/>
      <c r="E55" s="33">
        <v>22681060</v>
      </c>
      <c r="F55" s="33">
        <v>0</v>
      </c>
      <c r="G55" s="33">
        <f t="shared" si="13"/>
        <v>22681060</v>
      </c>
      <c r="H55" s="33">
        <v>14528472</v>
      </c>
      <c r="I55" s="33">
        <v>14528472</v>
      </c>
      <c r="J55" s="33">
        <f t="shared" si="14"/>
        <v>-8152588</v>
      </c>
      <c r="K55" s="3"/>
    </row>
    <row r="56" spans="2:11" ht="23.45" customHeight="1">
      <c r="B56" s="15"/>
      <c r="C56" s="108" t="s">
        <v>315</v>
      </c>
      <c r="D56" s="109"/>
      <c r="E56" s="33">
        <v>199001017</v>
      </c>
      <c r="F56" s="33">
        <v>0</v>
      </c>
      <c r="G56" s="33">
        <f t="shared" si="13"/>
        <v>199001017</v>
      </c>
      <c r="H56" s="33">
        <v>100730712</v>
      </c>
      <c r="I56" s="33">
        <v>100730712</v>
      </c>
      <c r="J56" s="33">
        <f t="shared" si="14"/>
        <v>-98270305</v>
      </c>
      <c r="K56" s="3"/>
    </row>
    <row r="57" spans="2:11" ht="20.45" customHeight="1">
      <c r="B57" s="14"/>
      <c r="C57" s="130" t="s">
        <v>314</v>
      </c>
      <c r="D57" s="131"/>
      <c r="E57" s="33">
        <v>0</v>
      </c>
      <c r="F57" s="33">
        <v>0</v>
      </c>
      <c r="G57" s="33">
        <f t="shared" si="13"/>
        <v>0</v>
      </c>
      <c r="H57" s="33">
        <v>0</v>
      </c>
      <c r="I57" s="33">
        <v>0</v>
      </c>
      <c r="J57" s="33">
        <f t="shared" si="14"/>
        <v>0</v>
      </c>
      <c r="K57" s="3"/>
    </row>
    <row r="58" spans="2:11" ht="18.600000000000001" customHeight="1">
      <c r="B58" s="15"/>
      <c r="C58" s="108" t="s">
        <v>313</v>
      </c>
      <c r="D58" s="109"/>
      <c r="E58" s="33">
        <v>0</v>
      </c>
      <c r="F58" s="33">
        <v>0</v>
      </c>
      <c r="G58" s="33">
        <f t="shared" si="13"/>
        <v>0</v>
      </c>
      <c r="H58" s="33">
        <v>0</v>
      </c>
      <c r="I58" s="33">
        <v>0</v>
      </c>
      <c r="J58" s="33">
        <f t="shared" si="14"/>
        <v>0</v>
      </c>
      <c r="K58" s="3"/>
    </row>
    <row r="59" spans="2:11" ht="22.9" customHeight="1">
      <c r="B59" s="15"/>
      <c r="C59" s="108" t="s">
        <v>312</v>
      </c>
      <c r="D59" s="109"/>
      <c r="E59" s="33">
        <v>0</v>
      </c>
      <c r="F59" s="33">
        <v>0</v>
      </c>
      <c r="G59" s="33">
        <f t="shared" si="13"/>
        <v>0</v>
      </c>
      <c r="H59" s="33">
        <v>0</v>
      </c>
      <c r="I59" s="33">
        <v>0</v>
      </c>
      <c r="J59" s="33">
        <f t="shared" si="14"/>
        <v>0</v>
      </c>
      <c r="K59" s="3"/>
    </row>
    <row r="60" spans="2:11" ht="26.45" customHeight="1">
      <c r="B60" s="15"/>
      <c r="C60" s="108" t="s">
        <v>311</v>
      </c>
      <c r="D60" s="109"/>
      <c r="E60" s="33">
        <v>0</v>
      </c>
      <c r="F60" s="33">
        <v>0</v>
      </c>
      <c r="G60" s="33">
        <f t="shared" si="13"/>
        <v>0</v>
      </c>
      <c r="H60" s="33">
        <v>0</v>
      </c>
      <c r="I60" s="33">
        <v>0</v>
      </c>
      <c r="J60" s="33">
        <f t="shared" si="14"/>
        <v>0</v>
      </c>
      <c r="K60" s="3"/>
    </row>
    <row r="61" spans="2:11">
      <c r="B61" s="13" t="s">
        <v>310</v>
      </c>
      <c r="C61" s="90"/>
      <c r="D61" s="91"/>
      <c r="E61" s="33">
        <f>SUM(E62:E65)</f>
        <v>0</v>
      </c>
      <c r="F61" s="33">
        <f>+F62+F63+F64+F65</f>
        <v>0</v>
      </c>
      <c r="G61" s="33">
        <f>+E61+F61</f>
        <v>0</v>
      </c>
      <c r="H61" s="33">
        <f t="shared" ref="H61:I61" si="15">SUM(H62:H65)</f>
        <v>0</v>
      </c>
      <c r="I61" s="33">
        <f t="shared" si="15"/>
        <v>0</v>
      </c>
      <c r="J61" s="33">
        <f>+J65</f>
        <v>0</v>
      </c>
      <c r="K61" s="3"/>
    </row>
    <row r="62" spans="2:11">
      <c r="B62" s="14"/>
      <c r="C62" s="17" t="s">
        <v>309</v>
      </c>
      <c r="D62" s="16"/>
      <c r="E62" s="33">
        <v>0</v>
      </c>
      <c r="F62" s="33">
        <v>0</v>
      </c>
      <c r="G62" s="33">
        <f t="shared" ref="G62:G65" si="16">+E62+F62</f>
        <v>0</v>
      </c>
      <c r="H62" s="33">
        <v>0</v>
      </c>
      <c r="I62" s="33">
        <v>0</v>
      </c>
      <c r="J62" s="33">
        <f t="shared" si="14"/>
        <v>0</v>
      </c>
      <c r="K62" s="3"/>
    </row>
    <row r="63" spans="2:11">
      <c r="B63" s="14"/>
      <c r="C63" s="17" t="s">
        <v>308</v>
      </c>
      <c r="D63" s="16"/>
      <c r="E63" s="33">
        <v>0</v>
      </c>
      <c r="F63" s="33">
        <v>0</v>
      </c>
      <c r="G63" s="33">
        <f t="shared" si="16"/>
        <v>0</v>
      </c>
      <c r="H63" s="33">
        <v>0</v>
      </c>
      <c r="I63" s="33">
        <v>0</v>
      </c>
      <c r="J63" s="33">
        <f t="shared" si="14"/>
        <v>0</v>
      </c>
      <c r="K63" s="3"/>
    </row>
    <row r="64" spans="2:11">
      <c r="B64" s="14"/>
      <c r="C64" s="17" t="s">
        <v>307</v>
      </c>
      <c r="D64" s="16"/>
      <c r="E64" s="33">
        <v>0</v>
      </c>
      <c r="F64" s="33">
        <v>0</v>
      </c>
      <c r="G64" s="33">
        <f t="shared" si="16"/>
        <v>0</v>
      </c>
      <c r="H64" s="33">
        <v>0</v>
      </c>
      <c r="I64" s="33">
        <v>0</v>
      </c>
      <c r="J64" s="33">
        <f t="shared" si="14"/>
        <v>0</v>
      </c>
      <c r="K64" s="3"/>
    </row>
    <row r="65" spans="2:11">
      <c r="B65" s="14"/>
      <c r="C65" s="17" t="s">
        <v>306</v>
      </c>
      <c r="D65" s="16"/>
      <c r="E65" s="33">
        <v>0</v>
      </c>
      <c r="F65" s="33">
        <v>0</v>
      </c>
      <c r="G65" s="33">
        <f t="shared" si="16"/>
        <v>0</v>
      </c>
      <c r="H65" s="33">
        <v>0</v>
      </c>
      <c r="I65" s="33">
        <v>0</v>
      </c>
      <c r="J65" s="33">
        <f t="shared" si="14"/>
        <v>0</v>
      </c>
      <c r="K65" s="3"/>
    </row>
    <row r="66" spans="2:11">
      <c r="B66" s="13" t="s">
        <v>305</v>
      </c>
      <c r="C66" s="90"/>
      <c r="D66" s="91"/>
      <c r="E66" s="33">
        <v>0</v>
      </c>
      <c r="F66" s="33">
        <v>0</v>
      </c>
      <c r="G66" s="33">
        <f t="shared" si="13"/>
        <v>0</v>
      </c>
      <c r="H66" s="33">
        <v>0</v>
      </c>
      <c r="I66" s="33">
        <v>0</v>
      </c>
      <c r="J66" s="33">
        <f t="shared" si="14"/>
        <v>0</v>
      </c>
      <c r="K66" s="3"/>
    </row>
    <row r="67" spans="2:11" ht="24.6" customHeight="1">
      <c r="B67" s="15"/>
      <c r="C67" s="108" t="s">
        <v>304</v>
      </c>
      <c r="D67" s="109"/>
      <c r="E67" s="33">
        <v>0</v>
      </c>
      <c r="F67" s="33">
        <v>0</v>
      </c>
      <c r="G67" s="33">
        <f t="shared" si="13"/>
        <v>0</v>
      </c>
      <c r="H67" s="33">
        <v>0</v>
      </c>
      <c r="I67" s="33">
        <v>0</v>
      </c>
      <c r="J67" s="33">
        <f t="shared" si="14"/>
        <v>0</v>
      </c>
      <c r="K67" s="3"/>
    </row>
    <row r="68" spans="2:11">
      <c r="B68" s="14"/>
      <c r="C68" s="130" t="s">
        <v>303</v>
      </c>
      <c r="D68" s="131"/>
      <c r="E68" s="33">
        <v>0</v>
      </c>
      <c r="F68" s="33">
        <v>0</v>
      </c>
      <c r="G68" s="33">
        <f t="shared" si="13"/>
        <v>0</v>
      </c>
      <c r="H68" s="33">
        <v>0</v>
      </c>
      <c r="I68" s="33">
        <v>0</v>
      </c>
      <c r="J68" s="33">
        <f t="shared" si="14"/>
        <v>0</v>
      </c>
      <c r="K68" s="3"/>
    </row>
    <row r="69" spans="2:11">
      <c r="B69" s="132" t="s">
        <v>302</v>
      </c>
      <c r="C69" s="108"/>
      <c r="D69" s="109"/>
      <c r="E69" s="33">
        <v>0</v>
      </c>
      <c r="F69" s="33">
        <v>0</v>
      </c>
      <c r="G69" s="33">
        <f t="shared" si="13"/>
        <v>0</v>
      </c>
      <c r="H69" s="33">
        <v>0</v>
      </c>
      <c r="I69" s="33">
        <v>0</v>
      </c>
      <c r="J69" s="33">
        <f t="shared" si="14"/>
        <v>0</v>
      </c>
      <c r="K69" s="3"/>
    </row>
    <row r="70" spans="2:11">
      <c r="B70" s="13" t="s">
        <v>301</v>
      </c>
      <c r="C70" s="90"/>
      <c r="D70" s="91"/>
      <c r="E70" s="33">
        <v>0</v>
      </c>
      <c r="F70" s="33">
        <v>0</v>
      </c>
      <c r="G70" s="33">
        <f t="shared" si="13"/>
        <v>0</v>
      </c>
      <c r="H70" s="33">
        <v>0</v>
      </c>
      <c r="I70" s="33">
        <v>0</v>
      </c>
      <c r="J70" s="33">
        <f t="shared" si="14"/>
        <v>0</v>
      </c>
      <c r="K70" s="3"/>
    </row>
    <row r="71" spans="2:11">
      <c r="B71" s="9"/>
      <c r="C71" s="8"/>
      <c r="D71" s="7"/>
      <c r="E71" s="33"/>
      <c r="F71" s="33"/>
      <c r="G71" s="33"/>
      <c r="H71" s="33"/>
      <c r="I71" s="33"/>
      <c r="J71" s="33"/>
      <c r="K71" s="3"/>
    </row>
    <row r="72" spans="2:11" s="36" customFormat="1" ht="24" customHeight="1">
      <c r="B72" s="133" t="s">
        <v>300</v>
      </c>
      <c r="C72" s="134"/>
      <c r="D72" s="135"/>
      <c r="E72" s="34">
        <f>+E52+E61+E66+E69+E70</f>
        <v>221682077</v>
      </c>
      <c r="F72" s="34">
        <f t="shared" ref="F72:J72" si="17">+F52+F61+F66+F69+F70</f>
        <v>0</v>
      </c>
      <c r="G72" s="34">
        <f t="shared" si="17"/>
        <v>221682077</v>
      </c>
      <c r="H72" s="34">
        <f t="shared" si="17"/>
        <v>115259184</v>
      </c>
      <c r="I72" s="34">
        <f t="shared" si="17"/>
        <v>115259184</v>
      </c>
      <c r="J72" s="34">
        <f t="shared" si="17"/>
        <v>-106422893</v>
      </c>
      <c r="K72" s="35"/>
    </row>
    <row r="73" spans="2:11">
      <c r="B73" s="9"/>
      <c r="C73" s="8"/>
      <c r="D73" s="7"/>
      <c r="E73" s="33"/>
      <c r="F73" s="33"/>
      <c r="G73" s="33"/>
      <c r="H73" s="33"/>
      <c r="I73" s="33"/>
      <c r="J73" s="33"/>
      <c r="K73" s="3"/>
    </row>
    <row r="74" spans="2:11" s="36" customFormat="1">
      <c r="B74" s="12" t="s">
        <v>299</v>
      </c>
      <c r="C74" s="11"/>
      <c r="D74" s="10"/>
      <c r="E74" s="34">
        <f>E75</f>
        <v>0</v>
      </c>
      <c r="F74" s="34">
        <f t="shared" ref="F74:H74" si="18">F75</f>
        <v>0</v>
      </c>
      <c r="G74" s="34">
        <f t="shared" si="13"/>
        <v>0</v>
      </c>
      <c r="H74" s="34">
        <f t="shared" si="18"/>
        <v>0</v>
      </c>
      <c r="I74" s="34">
        <f>I75</f>
        <v>0</v>
      </c>
      <c r="J74" s="34">
        <f t="shared" si="14"/>
        <v>0</v>
      </c>
      <c r="K74" s="35"/>
    </row>
    <row r="75" spans="2:11">
      <c r="B75" s="13"/>
      <c r="C75" s="90" t="s">
        <v>298</v>
      </c>
      <c r="D75" s="91"/>
      <c r="E75" s="33">
        <v>0</v>
      </c>
      <c r="F75" s="33">
        <v>0</v>
      </c>
      <c r="G75" s="33">
        <f t="shared" si="13"/>
        <v>0</v>
      </c>
      <c r="H75" s="33">
        <v>0</v>
      </c>
      <c r="I75" s="33">
        <v>0</v>
      </c>
      <c r="J75" s="33">
        <f t="shared" si="14"/>
        <v>0</v>
      </c>
      <c r="K75" s="3"/>
    </row>
    <row r="76" spans="2:11">
      <c r="B76" s="9"/>
      <c r="C76" s="8"/>
      <c r="D76" s="7"/>
      <c r="E76" s="33"/>
      <c r="F76" s="33"/>
      <c r="G76" s="33"/>
      <c r="H76" s="33"/>
      <c r="I76" s="33"/>
      <c r="J76" s="33"/>
      <c r="K76" s="3"/>
    </row>
    <row r="77" spans="2:11" s="36" customFormat="1">
      <c r="B77" s="12" t="s">
        <v>297</v>
      </c>
      <c r="C77" s="11"/>
      <c r="D77" s="10"/>
      <c r="E77" s="34">
        <f>+E74+E72+E47</f>
        <v>1710863964</v>
      </c>
      <c r="F77" s="186">
        <f>+F47+F72+F74</f>
        <v>40880721.280000001</v>
      </c>
      <c r="G77" s="186">
        <f t="shared" ref="G77:I77" si="19">+G47+G72+G74</f>
        <v>1751744685.28</v>
      </c>
      <c r="H77" s="186">
        <f t="shared" si="19"/>
        <v>1167765195.3800004</v>
      </c>
      <c r="I77" s="186">
        <f t="shared" si="19"/>
        <v>1167765195.3800004</v>
      </c>
      <c r="J77" s="186">
        <f t="shared" si="14"/>
        <v>-543098768.61999965</v>
      </c>
      <c r="K77" s="35"/>
    </row>
    <row r="78" spans="2:11">
      <c r="B78" s="9"/>
      <c r="C78" s="8"/>
      <c r="D78" s="7"/>
      <c r="E78" s="33"/>
      <c r="F78" s="33"/>
      <c r="G78" s="33"/>
      <c r="H78" s="33"/>
      <c r="I78" s="33"/>
      <c r="J78" s="33"/>
      <c r="K78" s="3"/>
    </row>
    <row r="79" spans="2:11">
      <c r="B79" s="124" t="s">
        <v>296</v>
      </c>
      <c r="C79" s="125"/>
      <c r="D79" s="126"/>
      <c r="E79" s="33"/>
      <c r="F79" s="33"/>
      <c r="G79" s="33"/>
      <c r="H79" s="33"/>
      <c r="I79" s="33"/>
      <c r="J79" s="33"/>
      <c r="K79" s="3"/>
    </row>
    <row r="80" spans="2:11" ht="32.450000000000003" customHeight="1">
      <c r="B80" s="136" t="s">
        <v>295</v>
      </c>
      <c r="C80" s="137"/>
      <c r="D80" s="138"/>
      <c r="E80" s="33">
        <v>0</v>
      </c>
      <c r="F80" s="33">
        <v>0</v>
      </c>
      <c r="G80" s="33">
        <f t="shared" ref="G80:G82" si="20">+E80+F80</f>
        <v>0</v>
      </c>
      <c r="H80" s="33">
        <v>0</v>
      </c>
      <c r="I80" s="33">
        <v>0</v>
      </c>
      <c r="J80" s="33">
        <f t="shared" ref="J80:J82" si="21">+I80-E80</f>
        <v>0</v>
      </c>
      <c r="K80" s="3"/>
    </row>
    <row r="81" spans="2:11" ht="32.450000000000003" customHeight="1">
      <c r="B81" s="136" t="s">
        <v>294</v>
      </c>
      <c r="C81" s="137"/>
      <c r="D81" s="138"/>
      <c r="E81" s="33">
        <v>0</v>
      </c>
      <c r="F81" s="33">
        <v>0</v>
      </c>
      <c r="G81" s="33">
        <f t="shared" si="20"/>
        <v>0</v>
      </c>
      <c r="H81" s="33">
        <v>0</v>
      </c>
      <c r="I81" s="33">
        <v>0</v>
      </c>
      <c r="J81" s="33">
        <f t="shared" si="21"/>
        <v>0</v>
      </c>
      <c r="K81" s="3"/>
    </row>
    <row r="82" spans="2:11" s="36" customFormat="1">
      <c r="B82" s="124" t="s">
        <v>293</v>
      </c>
      <c r="C82" s="125"/>
      <c r="D82" s="126"/>
      <c r="E82" s="34">
        <v>0</v>
      </c>
      <c r="F82" s="34">
        <v>0</v>
      </c>
      <c r="G82" s="34">
        <f t="shared" si="20"/>
        <v>0</v>
      </c>
      <c r="H82" s="34">
        <v>0</v>
      </c>
      <c r="I82" s="34">
        <v>0</v>
      </c>
      <c r="J82" s="34">
        <f t="shared" si="21"/>
        <v>0</v>
      </c>
      <c r="K82" s="35"/>
    </row>
    <row r="83" spans="2:11">
      <c r="B83" s="6"/>
      <c r="C83" s="5"/>
      <c r="D83" s="4"/>
      <c r="E83" s="37"/>
      <c r="F83" s="38"/>
      <c r="G83" s="38"/>
      <c r="H83" s="38"/>
      <c r="I83" s="38"/>
      <c r="J83" s="38"/>
      <c r="K83" s="3"/>
    </row>
    <row r="84" spans="2:11" s="187" customFormat="1">
      <c r="E84" s="188">
        <v>1710863964</v>
      </c>
      <c r="F84" s="188">
        <v>10476954.67</v>
      </c>
      <c r="G84" s="189">
        <v>1721340918.6700001</v>
      </c>
      <c r="H84" s="188">
        <v>736240953.80999994</v>
      </c>
      <c r="I84" s="189">
        <v>736240953.80999994</v>
      </c>
      <c r="J84" s="188">
        <f>+I84-E84</f>
        <v>-974623010.19000006</v>
      </c>
    </row>
    <row r="85" spans="2:11" s="187" customFormat="1">
      <c r="E85" s="188">
        <f>E84-E77</f>
        <v>0</v>
      </c>
      <c r="F85" s="188">
        <f t="shared" ref="F85:J85" si="22">F84-F77</f>
        <v>-30403766.609999999</v>
      </c>
      <c r="G85" s="188">
        <f t="shared" si="22"/>
        <v>-30403766.609999895</v>
      </c>
      <c r="H85" s="188">
        <f t="shared" si="22"/>
        <v>-431524241.57000041</v>
      </c>
      <c r="I85" s="188">
        <f t="shared" si="22"/>
        <v>-431524241.57000041</v>
      </c>
      <c r="J85" s="188">
        <f t="shared" si="22"/>
        <v>-431524241.57000041</v>
      </c>
    </row>
  </sheetData>
  <mergeCells count="31">
    <mergeCell ref="C58:D58"/>
    <mergeCell ref="C59:D59"/>
    <mergeCell ref="C60:D60"/>
    <mergeCell ref="C67:D67"/>
    <mergeCell ref="B81:D81"/>
    <mergeCell ref="B82:D82"/>
    <mergeCell ref="I9:I10"/>
    <mergeCell ref="B8:D10"/>
    <mergeCell ref="E8:I8"/>
    <mergeCell ref="C68:D68"/>
    <mergeCell ref="B69:D69"/>
    <mergeCell ref="B72:D72"/>
    <mergeCell ref="B79:D79"/>
    <mergeCell ref="B80:D80"/>
    <mergeCell ref="B34:D34"/>
    <mergeCell ref="C53:D53"/>
    <mergeCell ref="C54:D54"/>
    <mergeCell ref="C55:D55"/>
    <mergeCell ref="C56:D56"/>
    <mergeCell ref="C57:D57"/>
    <mergeCell ref="C32:D32"/>
    <mergeCell ref="C33:D33"/>
    <mergeCell ref="G9:G10"/>
    <mergeCell ref="H9:H10"/>
    <mergeCell ref="F9:F10"/>
    <mergeCell ref="B4:J4"/>
    <mergeCell ref="B5:J5"/>
    <mergeCell ref="B6:J6"/>
    <mergeCell ref="B7:J7"/>
    <mergeCell ref="J8:J10"/>
    <mergeCell ref="E9:E10"/>
  </mergeCells>
  <printOptions horizontalCentered="1" verticalCentered="1"/>
  <pageMargins left="0" right="0" top="0" bottom="0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1"/>
  <sheetViews>
    <sheetView showGridLines="0" zoomScale="52" zoomScaleNormal="70" workbookViewId="0">
      <selection activeCell="B13" sqref="B13"/>
    </sheetView>
  </sheetViews>
  <sheetFormatPr baseColWidth="10" defaultColWidth="11.42578125" defaultRowHeight="15"/>
  <cols>
    <col min="1" max="1" width="10.7109375" style="45" customWidth="1"/>
    <col min="2" max="2" width="109.28515625" style="45" customWidth="1"/>
    <col min="3" max="3" width="24.7109375" style="45" customWidth="1"/>
    <col min="4" max="4" width="28" style="45" bestFit="1" customWidth="1"/>
    <col min="5" max="8" width="24.7109375" style="45" customWidth="1"/>
    <col min="9" max="16384" width="11.42578125" style="45"/>
  </cols>
  <sheetData>
    <row r="1" spans="2:8" ht="20.100000000000001" customHeight="1"/>
    <row r="2" spans="2:8" ht="20.100000000000001" customHeight="1">
      <c r="B2" s="105" t="s">
        <v>161</v>
      </c>
      <c r="C2" s="105"/>
      <c r="D2" s="105"/>
      <c r="E2" s="105"/>
      <c r="F2" s="105"/>
      <c r="G2" s="105"/>
      <c r="H2" s="105"/>
    </row>
    <row r="3" spans="2:8" ht="20.100000000000001" customHeight="1">
      <c r="B3" s="105" t="s">
        <v>404</v>
      </c>
      <c r="C3" s="105"/>
      <c r="D3" s="105"/>
      <c r="E3" s="105"/>
      <c r="F3" s="105"/>
      <c r="G3" s="105"/>
      <c r="H3" s="105"/>
    </row>
    <row r="4" spans="2:8" ht="20.100000000000001" customHeight="1">
      <c r="B4" s="105" t="s">
        <v>405</v>
      </c>
      <c r="C4" s="105"/>
      <c r="D4" s="105"/>
      <c r="E4" s="105"/>
      <c r="F4" s="105"/>
      <c r="G4" s="105"/>
      <c r="H4" s="105"/>
    </row>
    <row r="5" spans="2:8" ht="20.100000000000001" customHeight="1">
      <c r="B5" s="105" t="s">
        <v>406</v>
      </c>
      <c r="C5" s="105"/>
      <c r="D5" s="105"/>
      <c r="E5" s="105"/>
      <c r="F5" s="105"/>
      <c r="G5" s="105"/>
      <c r="H5" s="105"/>
    </row>
    <row r="6" spans="2:8" ht="20.100000000000001" customHeight="1">
      <c r="B6" s="105" t="s">
        <v>468</v>
      </c>
      <c r="C6" s="105"/>
      <c r="D6" s="105"/>
      <c r="E6" s="105"/>
      <c r="F6" s="105"/>
      <c r="G6" s="105"/>
      <c r="H6" s="105"/>
    </row>
    <row r="7" spans="2:8" ht="20.100000000000001" customHeight="1">
      <c r="B7" s="105" t="s">
        <v>1</v>
      </c>
      <c r="C7" s="105"/>
      <c r="D7" s="105"/>
      <c r="E7" s="105"/>
      <c r="F7" s="105"/>
      <c r="G7" s="105"/>
      <c r="H7" s="105"/>
    </row>
    <row r="8" spans="2:8" ht="3.95" customHeight="1">
      <c r="B8" s="100"/>
      <c r="C8" s="100"/>
      <c r="D8" s="100"/>
      <c r="E8" s="100"/>
      <c r="F8" s="100"/>
      <c r="G8" s="100"/>
      <c r="H8" s="100"/>
    </row>
    <row r="9" spans="2:8" s="56" customFormat="1" ht="5.0999999999999996" customHeight="1" thickBot="1">
      <c r="B9" s="55"/>
      <c r="C9" s="55"/>
      <c r="D9" s="55"/>
      <c r="E9" s="55"/>
      <c r="F9" s="55"/>
      <c r="G9" s="55"/>
      <c r="H9" s="55"/>
    </row>
    <row r="10" spans="2:8" ht="20.100000000000001" customHeight="1" thickBot="1">
      <c r="B10" s="139" t="s">
        <v>2</v>
      </c>
      <c r="C10" s="101" t="s">
        <v>244</v>
      </c>
      <c r="D10" s="141"/>
      <c r="E10" s="141"/>
      <c r="F10" s="141"/>
      <c r="G10" s="102"/>
      <c r="H10" s="139" t="s">
        <v>407</v>
      </c>
    </row>
    <row r="11" spans="2:8" ht="20.100000000000001" customHeight="1" thickBot="1">
      <c r="B11" s="140"/>
      <c r="C11" s="46" t="s">
        <v>168</v>
      </c>
      <c r="D11" s="46" t="s">
        <v>408</v>
      </c>
      <c r="E11" s="46" t="s">
        <v>246</v>
      </c>
      <c r="F11" s="86" t="s">
        <v>166</v>
      </c>
      <c r="G11" s="46" t="s">
        <v>169</v>
      </c>
      <c r="H11" s="190"/>
    </row>
    <row r="12" spans="2:8" ht="20.100000000000001" customHeight="1">
      <c r="B12" s="88" t="s">
        <v>240</v>
      </c>
      <c r="C12" s="47">
        <v>1489181887</v>
      </c>
      <c r="D12" s="191">
        <v>468439368.51999998</v>
      </c>
      <c r="E12" s="47">
        <v>1957621255.52</v>
      </c>
      <c r="F12" s="191">
        <v>885863961.08000004</v>
      </c>
      <c r="G12" s="47">
        <v>829874526.02999997</v>
      </c>
      <c r="H12" s="192">
        <v>1071757294.4400001</v>
      </c>
    </row>
    <row r="13" spans="2:8" ht="20.100000000000001" customHeight="1">
      <c r="B13" s="84" t="s">
        <v>409</v>
      </c>
      <c r="C13" s="48">
        <v>657036458</v>
      </c>
      <c r="D13" s="193">
        <v>506141.07</v>
      </c>
      <c r="E13" s="48">
        <v>657542599.07000005</v>
      </c>
      <c r="F13" s="193">
        <v>294481321.06999999</v>
      </c>
      <c r="G13" s="48">
        <v>255045907.84999999</v>
      </c>
      <c r="H13" s="54">
        <v>363061278</v>
      </c>
    </row>
    <row r="14" spans="2:8" ht="20.100000000000001" customHeight="1">
      <c r="B14" s="84" t="s">
        <v>237</v>
      </c>
      <c r="C14" s="48">
        <v>422550798</v>
      </c>
      <c r="D14" s="193">
        <v>-967737.68</v>
      </c>
      <c r="E14" s="48">
        <v>421583060.31999999</v>
      </c>
      <c r="F14" s="193">
        <v>200263832.91</v>
      </c>
      <c r="G14" s="48">
        <v>200263832.91</v>
      </c>
      <c r="H14" s="54">
        <v>221319227.41</v>
      </c>
    </row>
    <row r="15" spans="2:8" ht="20.100000000000001" customHeight="1">
      <c r="B15" s="84" t="s">
        <v>236</v>
      </c>
      <c r="C15" s="48">
        <v>0</v>
      </c>
      <c r="D15" s="193">
        <v>0</v>
      </c>
      <c r="E15" s="48">
        <v>0</v>
      </c>
      <c r="F15" s="193">
        <v>0</v>
      </c>
      <c r="G15" s="48">
        <v>0</v>
      </c>
      <c r="H15" s="54">
        <v>0</v>
      </c>
    </row>
    <row r="16" spans="2:8" ht="20.100000000000001" customHeight="1">
      <c r="B16" s="84" t="s">
        <v>235</v>
      </c>
      <c r="C16" s="48">
        <v>126810180</v>
      </c>
      <c r="D16" s="193">
        <v>3024497.72</v>
      </c>
      <c r="E16" s="48">
        <v>129834677.72</v>
      </c>
      <c r="F16" s="193">
        <v>63249330.289999999</v>
      </c>
      <c r="G16" s="48">
        <v>23813917.07</v>
      </c>
      <c r="H16" s="54">
        <v>66585347.43</v>
      </c>
    </row>
    <row r="17" spans="2:8" ht="20.100000000000001" customHeight="1">
      <c r="B17" s="84" t="s">
        <v>234</v>
      </c>
      <c r="C17" s="48">
        <v>5724547</v>
      </c>
      <c r="D17" s="193">
        <v>0</v>
      </c>
      <c r="E17" s="48">
        <v>5724547</v>
      </c>
      <c r="F17" s="193">
        <v>3408251.98</v>
      </c>
      <c r="G17" s="48">
        <v>3408251.98</v>
      </c>
      <c r="H17" s="54">
        <v>2316295.02</v>
      </c>
    </row>
    <row r="18" spans="2:8" ht="20.100000000000001" customHeight="1">
      <c r="B18" s="84" t="s">
        <v>233</v>
      </c>
      <c r="C18" s="48">
        <v>75014071</v>
      </c>
      <c r="D18" s="193">
        <v>-2891130.66</v>
      </c>
      <c r="E18" s="48">
        <v>72122940.340000004</v>
      </c>
      <c r="F18" s="193">
        <v>21403960.129999999</v>
      </c>
      <c r="G18" s="48">
        <v>21403960.129999999</v>
      </c>
      <c r="H18" s="54">
        <v>50718980.210000001</v>
      </c>
    </row>
    <row r="19" spans="2:8" ht="20.100000000000001" customHeight="1">
      <c r="B19" s="84" t="s">
        <v>232</v>
      </c>
      <c r="C19" s="48">
        <v>18000000</v>
      </c>
      <c r="D19" s="193">
        <v>0</v>
      </c>
      <c r="E19" s="48">
        <v>18000000</v>
      </c>
      <c r="F19" s="193">
        <v>0</v>
      </c>
      <c r="G19" s="48">
        <v>0</v>
      </c>
      <c r="H19" s="54">
        <v>18000000</v>
      </c>
    </row>
    <row r="20" spans="2:8" ht="20.100000000000001" customHeight="1">
      <c r="B20" s="84" t="s">
        <v>231</v>
      </c>
      <c r="C20" s="48">
        <v>8936862</v>
      </c>
      <c r="D20" s="193">
        <v>1340511.69</v>
      </c>
      <c r="E20" s="48">
        <v>10277373.689999999</v>
      </c>
      <c r="F20" s="193">
        <v>6155945.7599999998</v>
      </c>
      <c r="G20" s="48">
        <v>6155945.7599999998</v>
      </c>
      <c r="H20" s="54">
        <v>4121427.93</v>
      </c>
    </row>
    <row r="21" spans="2:8" ht="20.100000000000001" customHeight="1">
      <c r="B21" s="84" t="s">
        <v>410</v>
      </c>
      <c r="C21" s="48">
        <v>104821274</v>
      </c>
      <c r="D21" s="193">
        <v>2355453.36</v>
      </c>
      <c r="E21" s="48">
        <v>107176727.36</v>
      </c>
      <c r="F21" s="193">
        <v>45922865.850000001</v>
      </c>
      <c r="G21" s="48">
        <v>44178394.780000001</v>
      </c>
      <c r="H21" s="54">
        <v>61253861.509999998</v>
      </c>
    </row>
    <row r="22" spans="2:8" ht="20.100000000000001" customHeight="1">
      <c r="B22" s="84" t="s">
        <v>230</v>
      </c>
      <c r="C22" s="48">
        <v>12921983</v>
      </c>
      <c r="D22" s="193">
        <v>-689496.97</v>
      </c>
      <c r="E22" s="48">
        <v>12232486.029999999</v>
      </c>
      <c r="F22" s="193">
        <v>2855498.47</v>
      </c>
      <c r="G22" s="48">
        <v>2195501.41</v>
      </c>
      <c r="H22" s="54">
        <v>9376987.5600000005</v>
      </c>
    </row>
    <row r="23" spans="2:8" ht="20.100000000000001" customHeight="1">
      <c r="B23" s="84" t="s">
        <v>229</v>
      </c>
      <c r="C23" s="48">
        <v>3008476</v>
      </c>
      <c r="D23" s="193">
        <v>1008219.82</v>
      </c>
      <c r="E23" s="48">
        <v>4016695.82</v>
      </c>
      <c r="F23" s="193">
        <v>2078862.63</v>
      </c>
      <c r="G23" s="48">
        <v>1927599.9</v>
      </c>
      <c r="H23" s="54">
        <v>1937833.19</v>
      </c>
    </row>
    <row r="24" spans="2:8" ht="20.100000000000001" customHeight="1">
      <c r="B24" s="84" t="s">
        <v>228</v>
      </c>
      <c r="C24" s="48">
        <v>96764</v>
      </c>
      <c r="D24" s="193">
        <v>-46152.56</v>
      </c>
      <c r="E24" s="48">
        <v>50611.44</v>
      </c>
      <c r="F24" s="193">
        <v>0</v>
      </c>
      <c r="G24" s="48">
        <v>0</v>
      </c>
      <c r="H24" s="54">
        <v>50611.44</v>
      </c>
    </row>
    <row r="25" spans="2:8" ht="20.100000000000001" customHeight="1">
      <c r="B25" s="84" t="s">
        <v>227</v>
      </c>
      <c r="C25" s="48">
        <v>22076332</v>
      </c>
      <c r="D25" s="193">
        <v>1104623.6000000001</v>
      </c>
      <c r="E25" s="48">
        <v>23180955.600000001</v>
      </c>
      <c r="F25" s="193">
        <v>6016653.2000000002</v>
      </c>
      <c r="G25" s="48">
        <v>5850484.3600000003</v>
      </c>
      <c r="H25" s="54">
        <v>17164302.399999999</v>
      </c>
    </row>
    <row r="26" spans="2:8" ht="20.100000000000001" customHeight="1">
      <c r="B26" s="84" t="s">
        <v>226</v>
      </c>
      <c r="C26" s="48">
        <v>6775784</v>
      </c>
      <c r="D26" s="193">
        <v>254017.19</v>
      </c>
      <c r="E26" s="48">
        <v>7029801.1900000004</v>
      </c>
      <c r="F26" s="193">
        <v>2031553.12</v>
      </c>
      <c r="G26" s="48">
        <v>1877650.82</v>
      </c>
      <c r="H26" s="54">
        <v>4998248.07</v>
      </c>
    </row>
    <row r="27" spans="2:8" ht="20.100000000000001" customHeight="1">
      <c r="B27" s="84" t="s">
        <v>225</v>
      </c>
      <c r="C27" s="48">
        <v>45475458</v>
      </c>
      <c r="D27" s="193">
        <v>-2594629.0299999998</v>
      </c>
      <c r="E27" s="48">
        <v>42880828.969999999</v>
      </c>
      <c r="F27" s="193">
        <v>25314899.829999998</v>
      </c>
      <c r="G27" s="48">
        <v>25314899.829999998</v>
      </c>
      <c r="H27" s="54">
        <v>17565929.140000001</v>
      </c>
    </row>
    <row r="28" spans="2:8" ht="20.100000000000001" customHeight="1">
      <c r="B28" s="84" t="s">
        <v>224</v>
      </c>
      <c r="C28" s="48">
        <v>3927915</v>
      </c>
      <c r="D28" s="193">
        <v>2958791.76</v>
      </c>
      <c r="E28" s="48">
        <v>6886706.7599999998</v>
      </c>
      <c r="F28" s="193">
        <v>2215798.39</v>
      </c>
      <c r="G28" s="48">
        <v>2131402.13</v>
      </c>
      <c r="H28" s="54">
        <v>4670908.37</v>
      </c>
    </row>
    <row r="29" spans="2:8" ht="20.100000000000001" customHeight="1">
      <c r="B29" s="84" t="s">
        <v>223</v>
      </c>
      <c r="C29" s="48">
        <v>0</v>
      </c>
      <c r="D29" s="193">
        <v>2067201.74</v>
      </c>
      <c r="E29" s="48">
        <v>2067201.74</v>
      </c>
      <c r="F29" s="193">
        <v>1665201.74</v>
      </c>
      <c r="G29" s="48">
        <v>1665201.74</v>
      </c>
      <c r="H29" s="54">
        <v>402000</v>
      </c>
    </row>
    <row r="30" spans="2:8" ht="20.100000000000001" customHeight="1">
      <c r="B30" s="84" t="s">
        <v>222</v>
      </c>
      <c r="C30" s="48">
        <v>10538562</v>
      </c>
      <c r="D30" s="193">
        <v>-1707122.19</v>
      </c>
      <c r="E30" s="48">
        <v>8831439.8100000005</v>
      </c>
      <c r="F30" s="193">
        <v>3744398.47</v>
      </c>
      <c r="G30" s="48">
        <v>3215654.59</v>
      </c>
      <c r="H30" s="54">
        <v>5087041.34</v>
      </c>
    </row>
    <row r="31" spans="2:8" ht="20.100000000000001" customHeight="1">
      <c r="B31" s="84" t="s">
        <v>411</v>
      </c>
      <c r="C31" s="48">
        <v>546705922</v>
      </c>
      <c r="D31" s="193">
        <v>96998161.790000007</v>
      </c>
      <c r="E31" s="48">
        <v>643704083.78999996</v>
      </c>
      <c r="F31" s="193">
        <v>299600014.25999999</v>
      </c>
      <c r="G31" s="48">
        <v>289668696.70999998</v>
      </c>
      <c r="H31" s="54">
        <v>344104069.52999997</v>
      </c>
    </row>
    <row r="32" spans="2:8" ht="20.100000000000001" customHeight="1">
      <c r="B32" s="84" t="s">
        <v>221</v>
      </c>
      <c r="C32" s="48">
        <v>42238243</v>
      </c>
      <c r="D32" s="193">
        <v>14889588.9</v>
      </c>
      <c r="E32" s="48">
        <v>57127831.899999999</v>
      </c>
      <c r="F32" s="193">
        <v>16782900.629999999</v>
      </c>
      <c r="G32" s="48">
        <v>16452787.880000001</v>
      </c>
      <c r="H32" s="54">
        <v>40344931.270000003</v>
      </c>
    </row>
    <row r="33" spans="2:8" ht="20.100000000000001" customHeight="1">
      <c r="B33" s="84" t="s">
        <v>220</v>
      </c>
      <c r="C33" s="48">
        <v>134489296</v>
      </c>
      <c r="D33" s="193">
        <v>5498517.4199999999</v>
      </c>
      <c r="E33" s="48">
        <v>139987813.41999999</v>
      </c>
      <c r="F33" s="193">
        <v>67902760.25</v>
      </c>
      <c r="G33" s="48">
        <v>63650509.100000001</v>
      </c>
      <c r="H33" s="54">
        <v>72085053.170000002</v>
      </c>
    </row>
    <row r="34" spans="2:8" ht="20.100000000000001" customHeight="1">
      <c r="B34" s="84" t="s">
        <v>219</v>
      </c>
      <c r="C34" s="48">
        <v>202875216</v>
      </c>
      <c r="D34" s="193">
        <v>37050327.409999996</v>
      </c>
      <c r="E34" s="48">
        <v>239925543.41</v>
      </c>
      <c r="F34" s="193">
        <v>105909351.86</v>
      </c>
      <c r="G34" s="48">
        <v>105909351.86</v>
      </c>
      <c r="H34" s="54">
        <v>134016191.55</v>
      </c>
    </row>
    <row r="35" spans="2:8" ht="20.100000000000001" customHeight="1">
      <c r="B35" s="84" t="s">
        <v>218</v>
      </c>
      <c r="C35" s="48">
        <v>17981112</v>
      </c>
      <c r="D35" s="193">
        <v>14048098.9</v>
      </c>
      <c r="E35" s="48">
        <v>32029210.899999999</v>
      </c>
      <c r="F35" s="193">
        <v>19461782.27</v>
      </c>
      <c r="G35" s="48">
        <v>19427518.190000001</v>
      </c>
      <c r="H35" s="54">
        <v>12567428.630000001</v>
      </c>
    </row>
    <row r="36" spans="2:8" ht="20.100000000000001" customHeight="1">
      <c r="B36" s="84" t="s">
        <v>217</v>
      </c>
      <c r="C36" s="48">
        <v>94893350</v>
      </c>
      <c r="D36" s="193">
        <v>-1797053.18</v>
      </c>
      <c r="E36" s="48">
        <v>93096296.819999993</v>
      </c>
      <c r="F36" s="193">
        <v>51234534.630000003</v>
      </c>
      <c r="G36" s="48">
        <v>48284622.649999999</v>
      </c>
      <c r="H36" s="54">
        <v>41861762.189999998</v>
      </c>
    </row>
    <row r="37" spans="2:8" ht="20.100000000000001" customHeight="1">
      <c r="B37" s="84" t="s">
        <v>216</v>
      </c>
      <c r="C37" s="48">
        <v>16300000</v>
      </c>
      <c r="D37" s="193">
        <v>15420000</v>
      </c>
      <c r="E37" s="48">
        <v>31720000</v>
      </c>
      <c r="F37" s="193">
        <v>10491999.869999999</v>
      </c>
      <c r="G37" s="48">
        <v>10206666.560000001</v>
      </c>
      <c r="H37" s="54">
        <v>21228000.129999999</v>
      </c>
    </row>
    <row r="38" spans="2:8" ht="20.100000000000001" customHeight="1">
      <c r="B38" s="84" t="s">
        <v>215</v>
      </c>
      <c r="C38" s="48">
        <v>2452300</v>
      </c>
      <c r="D38" s="193">
        <v>229167.82</v>
      </c>
      <c r="E38" s="48">
        <v>2681467.8199999998</v>
      </c>
      <c r="F38" s="193">
        <v>945420.35</v>
      </c>
      <c r="G38" s="48">
        <v>901340.35</v>
      </c>
      <c r="H38" s="54">
        <v>1736047.47</v>
      </c>
    </row>
    <row r="39" spans="2:8" ht="20.100000000000001" customHeight="1">
      <c r="B39" s="84" t="s">
        <v>214</v>
      </c>
      <c r="C39" s="48">
        <v>10027303</v>
      </c>
      <c r="D39" s="193">
        <v>3004654.84</v>
      </c>
      <c r="E39" s="48">
        <v>13031957.84</v>
      </c>
      <c r="F39" s="193">
        <v>7025114.8700000001</v>
      </c>
      <c r="G39" s="48">
        <v>6478399.9400000004</v>
      </c>
      <c r="H39" s="54">
        <v>6006842.9699999997</v>
      </c>
    </row>
    <row r="40" spans="2:8" ht="20.100000000000001" customHeight="1">
      <c r="B40" s="84" t="s">
        <v>213</v>
      </c>
      <c r="C40" s="48">
        <v>25449102</v>
      </c>
      <c r="D40" s="193">
        <v>8654859.6799999997</v>
      </c>
      <c r="E40" s="48">
        <v>34103961.68</v>
      </c>
      <c r="F40" s="193">
        <v>19846149.530000001</v>
      </c>
      <c r="G40" s="48">
        <v>18357500.18</v>
      </c>
      <c r="H40" s="54">
        <v>14257812.15</v>
      </c>
    </row>
    <row r="41" spans="2:8" ht="20.100000000000001" customHeight="1">
      <c r="B41" s="84" t="s">
        <v>412</v>
      </c>
      <c r="C41" s="48">
        <v>124939500</v>
      </c>
      <c r="D41" s="193">
        <v>49760280.579999998</v>
      </c>
      <c r="E41" s="48">
        <v>174699780.58000001</v>
      </c>
      <c r="F41" s="193">
        <v>113553086.23999999</v>
      </c>
      <c r="G41" s="48">
        <v>110663696.39</v>
      </c>
      <c r="H41" s="54">
        <v>61146694.340000004</v>
      </c>
    </row>
    <row r="42" spans="2:8" ht="20.100000000000001" customHeight="1">
      <c r="B42" s="84" t="s">
        <v>212</v>
      </c>
      <c r="C42" s="48">
        <v>45000000</v>
      </c>
      <c r="D42" s="193">
        <v>300200</v>
      </c>
      <c r="E42" s="48">
        <v>45300200</v>
      </c>
      <c r="F42" s="193">
        <v>22800200</v>
      </c>
      <c r="G42" s="48">
        <v>22800200</v>
      </c>
      <c r="H42" s="54">
        <v>22500000</v>
      </c>
    </row>
    <row r="43" spans="2:8" ht="20.100000000000001" customHeight="1">
      <c r="B43" s="84" t="s">
        <v>211</v>
      </c>
      <c r="C43" s="48">
        <v>0</v>
      </c>
      <c r="D43" s="193">
        <v>28000000</v>
      </c>
      <c r="E43" s="48">
        <v>28000000</v>
      </c>
      <c r="F43" s="193">
        <v>28000000</v>
      </c>
      <c r="G43" s="48">
        <v>28000000</v>
      </c>
      <c r="H43" s="54">
        <v>0</v>
      </c>
    </row>
    <row r="44" spans="2:8" ht="20.100000000000001" customHeight="1">
      <c r="B44" s="84" t="s">
        <v>210</v>
      </c>
      <c r="C44" s="48">
        <v>0</v>
      </c>
      <c r="D44" s="193">
        <v>0</v>
      </c>
      <c r="E44" s="48">
        <v>0</v>
      </c>
      <c r="F44" s="193">
        <v>0</v>
      </c>
      <c r="G44" s="48">
        <v>0</v>
      </c>
      <c r="H44" s="54">
        <v>0</v>
      </c>
    </row>
    <row r="45" spans="2:8" ht="20.100000000000001" customHeight="1">
      <c r="B45" s="84" t="s">
        <v>209</v>
      </c>
      <c r="C45" s="48">
        <v>51939500</v>
      </c>
      <c r="D45" s="193">
        <v>21460080.579999998</v>
      </c>
      <c r="E45" s="48">
        <v>73399580.579999998</v>
      </c>
      <c r="F45" s="193">
        <v>43621128.549999997</v>
      </c>
      <c r="G45" s="48">
        <v>43616128.549999997</v>
      </c>
      <c r="H45" s="54">
        <v>29778452.030000001</v>
      </c>
    </row>
    <row r="46" spans="2:8" ht="20.100000000000001" customHeight="1">
      <c r="B46" s="84" t="s">
        <v>208</v>
      </c>
      <c r="C46" s="48">
        <v>28000000</v>
      </c>
      <c r="D46" s="193">
        <v>0</v>
      </c>
      <c r="E46" s="48">
        <v>28000000</v>
      </c>
      <c r="F46" s="193">
        <v>19131757.690000001</v>
      </c>
      <c r="G46" s="48">
        <v>16247367.84</v>
      </c>
      <c r="H46" s="54">
        <v>8868242.3100000005</v>
      </c>
    </row>
    <row r="47" spans="2:8" ht="20.100000000000001" customHeight="1">
      <c r="B47" s="84" t="s">
        <v>207</v>
      </c>
      <c r="C47" s="48">
        <v>0</v>
      </c>
      <c r="D47" s="193">
        <v>0</v>
      </c>
      <c r="E47" s="48">
        <v>0</v>
      </c>
      <c r="F47" s="193">
        <v>0</v>
      </c>
      <c r="G47" s="48">
        <v>0</v>
      </c>
      <c r="H47" s="54">
        <v>0</v>
      </c>
    </row>
    <row r="48" spans="2:8" ht="20.100000000000001" customHeight="1">
      <c r="B48" s="84" t="s">
        <v>206</v>
      </c>
      <c r="C48" s="48">
        <v>0</v>
      </c>
      <c r="D48" s="193">
        <v>0</v>
      </c>
      <c r="E48" s="48">
        <v>0</v>
      </c>
      <c r="F48" s="193">
        <v>0</v>
      </c>
      <c r="G48" s="48">
        <v>0</v>
      </c>
      <c r="H48" s="54">
        <v>0</v>
      </c>
    </row>
    <row r="49" spans="2:8" ht="20.100000000000001" customHeight="1">
      <c r="B49" s="84" t="s">
        <v>205</v>
      </c>
      <c r="C49" s="48">
        <v>0</v>
      </c>
      <c r="D49" s="193">
        <v>0</v>
      </c>
      <c r="E49" s="48">
        <v>0</v>
      </c>
      <c r="F49" s="193">
        <v>0</v>
      </c>
      <c r="G49" s="48">
        <v>0</v>
      </c>
      <c r="H49" s="54">
        <v>0</v>
      </c>
    </row>
    <row r="50" spans="2:8" ht="20.100000000000001" customHeight="1">
      <c r="B50" s="84" t="s">
        <v>204</v>
      </c>
      <c r="C50" s="48">
        <v>0</v>
      </c>
      <c r="D50" s="193">
        <v>0</v>
      </c>
      <c r="E50" s="48">
        <v>0</v>
      </c>
      <c r="F50" s="193">
        <v>0</v>
      </c>
      <c r="G50" s="48">
        <v>0</v>
      </c>
      <c r="H50" s="54">
        <v>0</v>
      </c>
    </row>
    <row r="51" spans="2:8" ht="20.100000000000001" customHeight="1">
      <c r="B51" s="84" t="s">
        <v>203</v>
      </c>
      <c r="C51" s="48">
        <v>11576330</v>
      </c>
      <c r="D51" s="193">
        <v>22049566.059999999</v>
      </c>
      <c r="E51" s="48">
        <v>33625896.060000002</v>
      </c>
      <c r="F51" s="193">
        <v>22105314.07</v>
      </c>
      <c r="G51" s="48">
        <v>20116470.710000001</v>
      </c>
      <c r="H51" s="54">
        <v>11520581.99</v>
      </c>
    </row>
    <row r="52" spans="2:8" ht="20.100000000000001" customHeight="1">
      <c r="B52" s="84" t="s">
        <v>202</v>
      </c>
      <c r="C52" s="48">
        <v>4014021</v>
      </c>
      <c r="D52" s="193">
        <v>3768735.04</v>
      </c>
      <c r="E52" s="48">
        <v>7782756.04</v>
      </c>
      <c r="F52" s="193">
        <v>2638288.46</v>
      </c>
      <c r="G52" s="48">
        <v>2580057.46</v>
      </c>
      <c r="H52" s="54">
        <v>5144467.58</v>
      </c>
    </row>
    <row r="53" spans="2:8" ht="20.100000000000001" customHeight="1">
      <c r="B53" s="84" t="s">
        <v>201</v>
      </c>
      <c r="C53" s="48">
        <v>161698</v>
      </c>
      <c r="D53" s="193">
        <v>37798.97</v>
      </c>
      <c r="E53" s="48">
        <v>199496.97</v>
      </c>
      <c r="F53" s="193">
        <v>137792.66</v>
      </c>
      <c r="G53" s="48">
        <v>137792.66</v>
      </c>
      <c r="H53" s="54">
        <v>61704.31</v>
      </c>
    </row>
    <row r="54" spans="2:8" ht="20.100000000000001" customHeight="1">
      <c r="B54" s="84" t="s">
        <v>200</v>
      </c>
      <c r="C54" s="48">
        <v>700000</v>
      </c>
      <c r="D54" s="193">
        <v>-153177.56</v>
      </c>
      <c r="E54" s="48">
        <v>546822.43999999994</v>
      </c>
      <c r="F54" s="193">
        <v>413879.64</v>
      </c>
      <c r="G54" s="48">
        <v>413879.64</v>
      </c>
      <c r="H54" s="54">
        <v>132942.79999999999</v>
      </c>
    </row>
    <row r="55" spans="2:8" ht="20.100000000000001" customHeight="1">
      <c r="B55" s="84" t="s">
        <v>199</v>
      </c>
      <c r="C55" s="48">
        <v>1730000</v>
      </c>
      <c r="D55" s="193">
        <v>1292089.96</v>
      </c>
      <c r="E55" s="48">
        <v>3022089.96</v>
      </c>
      <c r="F55" s="193">
        <v>1362080.8</v>
      </c>
      <c r="G55" s="48">
        <v>719839.84</v>
      </c>
      <c r="H55" s="54">
        <v>1660009.16</v>
      </c>
    </row>
    <row r="56" spans="2:8" ht="20.100000000000001" customHeight="1">
      <c r="B56" s="84" t="s">
        <v>198</v>
      </c>
      <c r="C56" s="48">
        <v>35000</v>
      </c>
      <c r="D56" s="193">
        <v>874324</v>
      </c>
      <c r="E56" s="48">
        <v>909324</v>
      </c>
      <c r="F56" s="193">
        <v>909324</v>
      </c>
      <c r="G56" s="48">
        <v>909324</v>
      </c>
      <c r="H56" s="54">
        <v>0</v>
      </c>
    </row>
    <row r="57" spans="2:8" ht="20.100000000000001" customHeight="1">
      <c r="B57" s="84" t="s">
        <v>197</v>
      </c>
      <c r="C57" s="48">
        <v>3604391</v>
      </c>
      <c r="D57" s="193">
        <v>2542257.65</v>
      </c>
      <c r="E57" s="48">
        <v>6146648.6500000004</v>
      </c>
      <c r="F57" s="193">
        <v>2013111.61</v>
      </c>
      <c r="G57" s="48">
        <v>1420038.41</v>
      </c>
      <c r="H57" s="54">
        <v>4133537.04</v>
      </c>
    </row>
    <row r="58" spans="2:8" ht="20.100000000000001" customHeight="1">
      <c r="B58" s="84" t="s">
        <v>196</v>
      </c>
      <c r="C58" s="48">
        <v>0</v>
      </c>
      <c r="D58" s="193">
        <v>0</v>
      </c>
      <c r="E58" s="48">
        <v>0</v>
      </c>
      <c r="F58" s="193">
        <v>0</v>
      </c>
      <c r="G58" s="48">
        <v>0</v>
      </c>
      <c r="H58" s="54">
        <v>0</v>
      </c>
    </row>
    <row r="59" spans="2:8" ht="20.100000000000001" customHeight="1">
      <c r="B59" s="84" t="s">
        <v>195</v>
      </c>
      <c r="C59" s="48">
        <v>0</v>
      </c>
      <c r="D59" s="193">
        <v>0</v>
      </c>
      <c r="E59" s="48">
        <v>0</v>
      </c>
      <c r="F59" s="193">
        <v>0</v>
      </c>
      <c r="G59" s="48">
        <v>0</v>
      </c>
      <c r="H59" s="54">
        <v>0</v>
      </c>
    </row>
    <row r="60" spans="2:8" ht="20.100000000000001" customHeight="1">
      <c r="B60" s="84" t="s">
        <v>194</v>
      </c>
      <c r="C60" s="48">
        <v>1331220</v>
      </c>
      <c r="D60" s="193">
        <v>13687538</v>
      </c>
      <c r="E60" s="48">
        <v>15018758</v>
      </c>
      <c r="F60" s="193">
        <v>14630836.9</v>
      </c>
      <c r="G60" s="48">
        <v>13935538.699999999</v>
      </c>
      <c r="H60" s="54">
        <v>387921.1</v>
      </c>
    </row>
    <row r="61" spans="2:8" ht="20.100000000000001" customHeight="1">
      <c r="B61" s="84" t="s">
        <v>413</v>
      </c>
      <c r="C61" s="48">
        <v>29102403</v>
      </c>
      <c r="D61" s="193">
        <v>270624888.81</v>
      </c>
      <c r="E61" s="48">
        <v>299727291.81</v>
      </c>
      <c r="F61" s="193">
        <v>69111304.739999995</v>
      </c>
      <c r="G61" s="48">
        <v>69111304.739999995</v>
      </c>
      <c r="H61" s="54">
        <v>230615987.06999999</v>
      </c>
    </row>
    <row r="62" spans="2:8" ht="20.100000000000001" customHeight="1">
      <c r="B62" s="84" t="s">
        <v>193</v>
      </c>
      <c r="C62" s="48">
        <v>29102403</v>
      </c>
      <c r="D62" s="193">
        <v>270624888.81</v>
      </c>
      <c r="E62" s="48">
        <v>299727291.81</v>
      </c>
      <c r="F62" s="193">
        <v>69111304.739999995</v>
      </c>
      <c r="G62" s="48">
        <v>69111304.739999995</v>
      </c>
      <c r="H62" s="54">
        <v>230615987.06999999</v>
      </c>
    </row>
    <row r="63" spans="2:8" ht="20.100000000000001" customHeight="1">
      <c r="B63" s="84" t="s">
        <v>192</v>
      </c>
      <c r="C63" s="48">
        <v>0</v>
      </c>
      <c r="D63" s="193">
        <v>0</v>
      </c>
      <c r="E63" s="48">
        <v>0</v>
      </c>
      <c r="F63" s="193">
        <v>0</v>
      </c>
      <c r="G63" s="48">
        <v>0</v>
      </c>
      <c r="H63" s="54">
        <v>0</v>
      </c>
    </row>
    <row r="64" spans="2:8" ht="20.100000000000001" customHeight="1">
      <c r="B64" s="84" t="s">
        <v>191</v>
      </c>
      <c r="C64" s="48">
        <v>0</v>
      </c>
      <c r="D64" s="193">
        <v>0</v>
      </c>
      <c r="E64" s="48">
        <v>0</v>
      </c>
      <c r="F64" s="193">
        <v>0</v>
      </c>
      <c r="G64" s="48">
        <v>0</v>
      </c>
      <c r="H64" s="54">
        <v>0</v>
      </c>
    </row>
    <row r="65" spans="2:8" ht="20.100000000000001" customHeight="1">
      <c r="B65" s="84" t="s">
        <v>190</v>
      </c>
      <c r="C65" s="48">
        <v>0</v>
      </c>
      <c r="D65" s="193">
        <v>54822</v>
      </c>
      <c r="E65" s="48">
        <v>54822</v>
      </c>
      <c r="F65" s="193">
        <v>0</v>
      </c>
      <c r="G65" s="48">
        <v>0</v>
      </c>
      <c r="H65" s="54">
        <v>54822</v>
      </c>
    </row>
    <row r="66" spans="2:8" ht="20.100000000000001" customHeight="1">
      <c r="B66" s="84" t="s">
        <v>189</v>
      </c>
      <c r="C66" s="48">
        <v>0</v>
      </c>
      <c r="D66" s="193">
        <v>0</v>
      </c>
      <c r="E66" s="48">
        <v>0</v>
      </c>
      <c r="F66" s="193">
        <v>0</v>
      </c>
      <c r="G66" s="48">
        <v>0</v>
      </c>
      <c r="H66" s="54">
        <v>0</v>
      </c>
    </row>
    <row r="67" spans="2:8" ht="20.100000000000001" customHeight="1">
      <c r="B67" s="84" t="s">
        <v>188</v>
      </c>
      <c r="C67" s="48">
        <v>0</v>
      </c>
      <c r="D67" s="193">
        <v>0</v>
      </c>
      <c r="E67" s="48">
        <v>0</v>
      </c>
      <c r="F67" s="193">
        <v>0</v>
      </c>
      <c r="G67" s="48">
        <v>0</v>
      </c>
      <c r="H67" s="54">
        <v>0</v>
      </c>
    </row>
    <row r="68" spans="2:8" ht="20.100000000000001" customHeight="1">
      <c r="B68" s="84" t="s">
        <v>187</v>
      </c>
      <c r="C68" s="48">
        <v>0</v>
      </c>
      <c r="D68" s="193">
        <v>0</v>
      </c>
      <c r="E68" s="48">
        <v>0</v>
      </c>
      <c r="F68" s="193">
        <v>0</v>
      </c>
      <c r="G68" s="48">
        <v>0</v>
      </c>
      <c r="H68" s="54">
        <v>0</v>
      </c>
    </row>
    <row r="69" spans="2:8" ht="20.100000000000001" customHeight="1">
      <c r="B69" s="84" t="s">
        <v>186</v>
      </c>
      <c r="C69" s="48">
        <v>0</v>
      </c>
      <c r="D69" s="193">
        <v>0</v>
      </c>
      <c r="E69" s="48">
        <v>0</v>
      </c>
      <c r="F69" s="193">
        <v>0</v>
      </c>
      <c r="G69" s="48">
        <v>0</v>
      </c>
      <c r="H69" s="54">
        <v>0</v>
      </c>
    </row>
    <row r="70" spans="2:8" ht="20.100000000000001" customHeight="1">
      <c r="B70" s="84" t="s">
        <v>185</v>
      </c>
      <c r="C70" s="48">
        <v>0</v>
      </c>
      <c r="D70" s="193">
        <v>54822</v>
      </c>
      <c r="E70" s="48">
        <v>54822</v>
      </c>
      <c r="F70" s="193">
        <v>0</v>
      </c>
      <c r="G70" s="48">
        <v>0</v>
      </c>
      <c r="H70" s="54">
        <v>54822</v>
      </c>
    </row>
    <row r="71" spans="2:8" ht="20.100000000000001" customHeight="1">
      <c r="B71" s="84" t="s">
        <v>184</v>
      </c>
      <c r="C71" s="48">
        <v>0</v>
      </c>
      <c r="D71" s="193">
        <v>0</v>
      </c>
      <c r="E71" s="48">
        <v>0</v>
      </c>
      <c r="F71" s="193">
        <v>0</v>
      </c>
      <c r="G71" s="48">
        <v>0</v>
      </c>
      <c r="H71" s="54">
        <v>0</v>
      </c>
    </row>
    <row r="72" spans="2:8" ht="20.100000000000001" customHeight="1">
      <c r="B72" s="84" t="s">
        <v>183</v>
      </c>
      <c r="C72" s="48">
        <v>0</v>
      </c>
      <c r="D72" s="193">
        <v>0</v>
      </c>
      <c r="E72" s="48">
        <v>0</v>
      </c>
      <c r="F72" s="193">
        <v>0</v>
      </c>
      <c r="G72" s="48">
        <v>0</v>
      </c>
      <c r="H72" s="54">
        <v>0</v>
      </c>
    </row>
    <row r="73" spans="2:8" ht="20.100000000000001" customHeight="1">
      <c r="B73" s="84" t="s">
        <v>414</v>
      </c>
      <c r="C73" s="48">
        <v>0</v>
      </c>
      <c r="D73" s="193">
        <v>0</v>
      </c>
      <c r="E73" s="48">
        <v>0</v>
      </c>
      <c r="F73" s="193">
        <v>0</v>
      </c>
      <c r="G73" s="48">
        <v>0</v>
      </c>
      <c r="H73" s="54">
        <v>0</v>
      </c>
    </row>
    <row r="74" spans="2:8" ht="20.100000000000001" customHeight="1">
      <c r="B74" s="84" t="s">
        <v>182</v>
      </c>
      <c r="C74" s="48">
        <v>0</v>
      </c>
      <c r="D74" s="193">
        <v>0</v>
      </c>
      <c r="E74" s="48">
        <v>0</v>
      </c>
      <c r="F74" s="193">
        <v>0</v>
      </c>
      <c r="G74" s="48">
        <v>0</v>
      </c>
      <c r="H74" s="54">
        <v>0</v>
      </c>
    </row>
    <row r="75" spans="2:8" ht="20.100000000000001" customHeight="1">
      <c r="B75" s="84" t="s">
        <v>181</v>
      </c>
      <c r="C75" s="48">
        <v>0</v>
      </c>
      <c r="D75" s="193">
        <v>0</v>
      </c>
      <c r="E75" s="48">
        <v>0</v>
      </c>
      <c r="F75" s="193">
        <v>0</v>
      </c>
      <c r="G75" s="48">
        <v>0</v>
      </c>
      <c r="H75" s="54">
        <v>0</v>
      </c>
    </row>
    <row r="76" spans="2:8" ht="20.100000000000001" customHeight="1">
      <c r="B76" s="84" t="s">
        <v>180</v>
      </c>
      <c r="C76" s="48">
        <v>0</v>
      </c>
      <c r="D76" s="193">
        <v>0</v>
      </c>
      <c r="E76" s="48">
        <v>0</v>
      </c>
      <c r="F76" s="193">
        <v>0</v>
      </c>
      <c r="G76" s="48">
        <v>0</v>
      </c>
      <c r="H76" s="54">
        <v>0</v>
      </c>
    </row>
    <row r="77" spans="2:8" ht="20.100000000000001" customHeight="1">
      <c r="B77" s="84" t="s">
        <v>415</v>
      </c>
      <c r="C77" s="48">
        <v>15000000</v>
      </c>
      <c r="D77" s="193">
        <v>26090054.850000001</v>
      </c>
      <c r="E77" s="48">
        <v>41090054.850000001</v>
      </c>
      <c r="F77" s="193">
        <v>41090054.850000001</v>
      </c>
      <c r="G77" s="48">
        <v>41090054.850000001</v>
      </c>
      <c r="H77" s="54">
        <v>0</v>
      </c>
    </row>
    <row r="78" spans="2:8" ht="20.100000000000001" customHeight="1">
      <c r="B78" s="84" t="s">
        <v>179</v>
      </c>
      <c r="C78" s="48">
        <v>7818180</v>
      </c>
      <c r="D78" s="193">
        <v>3791261.12</v>
      </c>
      <c r="E78" s="48">
        <v>11609441.119999999</v>
      </c>
      <c r="F78" s="193">
        <v>11609441.119999999</v>
      </c>
      <c r="G78" s="48">
        <v>11609441.119999999</v>
      </c>
      <c r="H78" s="54">
        <v>0</v>
      </c>
    </row>
    <row r="79" spans="2:8" ht="20.100000000000001" customHeight="1">
      <c r="B79" s="84" t="s">
        <v>178</v>
      </c>
      <c r="C79" s="48">
        <v>7181820</v>
      </c>
      <c r="D79" s="193">
        <v>-6999749.75</v>
      </c>
      <c r="E79" s="48">
        <v>182070.25</v>
      </c>
      <c r="F79" s="193">
        <v>182070.25</v>
      </c>
      <c r="G79" s="48">
        <v>182070.25</v>
      </c>
      <c r="H79" s="54">
        <v>0</v>
      </c>
    </row>
    <row r="80" spans="2:8" ht="20.100000000000001" customHeight="1">
      <c r="B80" s="84" t="s">
        <v>177</v>
      </c>
      <c r="C80" s="48">
        <v>0</v>
      </c>
      <c r="D80" s="193">
        <v>0</v>
      </c>
      <c r="E80" s="48">
        <v>0</v>
      </c>
      <c r="F80" s="193">
        <v>0</v>
      </c>
      <c r="G80" s="48">
        <v>0</v>
      </c>
      <c r="H80" s="54">
        <v>0</v>
      </c>
    </row>
    <row r="81" spans="2:8" ht="20.100000000000001" customHeight="1">
      <c r="B81" s="84" t="s">
        <v>176</v>
      </c>
      <c r="C81" s="48">
        <v>0</v>
      </c>
      <c r="D81" s="193">
        <v>0</v>
      </c>
      <c r="E81" s="48">
        <v>0</v>
      </c>
      <c r="F81" s="193">
        <v>0</v>
      </c>
      <c r="G81" s="48">
        <v>0</v>
      </c>
      <c r="H81" s="54">
        <v>0</v>
      </c>
    </row>
    <row r="82" spans="2:8" ht="20.100000000000001" customHeight="1">
      <c r="B82" s="84" t="s">
        <v>175</v>
      </c>
      <c r="C82" s="48">
        <v>0</v>
      </c>
      <c r="D82" s="193">
        <v>0</v>
      </c>
      <c r="E82" s="48">
        <v>0</v>
      </c>
      <c r="F82" s="193">
        <v>0</v>
      </c>
      <c r="G82" s="48">
        <v>0</v>
      </c>
      <c r="H82" s="54">
        <v>0</v>
      </c>
    </row>
    <row r="83" spans="2:8" ht="20.100000000000001" customHeight="1">
      <c r="B83" s="84" t="s">
        <v>174</v>
      </c>
      <c r="C83" s="48">
        <v>0</v>
      </c>
      <c r="D83" s="193">
        <v>0</v>
      </c>
      <c r="E83" s="48">
        <v>0</v>
      </c>
      <c r="F83" s="193">
        <v>0</v>
      </c>
      <c r="G83" s="48">
        <v>0</v>
      </c>
      <c r="H83" s="54">
        <v>0</v>
      </c>
    </row>
    <row r="84" spans="2:8" ht="20.100000000000001" customHeight="1">
      <c r="B84" s="84" t="s">
        <v>173</v>
      </c>
      <c r="C84" s="48">
        <v>0</v>
      </c>
      <c r="D84" s="193">
        <v>29298543.48</v>
      </c>
      <c r="E84" s="48">
        <v>29298543.48</v>
      </c>
      <c r="F84" s="193">
        <v>29298543.48</v>
      </c>
      <c r="G84" s="48">
        <v>29298543.48</v>
      </c>
      <c r="H84" s="54">
        <v>0</v>
      </c>
    </row>
    <row r="85" spans="2:8" ht="20.100000000000001" customHeight="1">
      <c r="B85" s="84" t="s">
        <v>239</v>
      </c>
      <c r="C85" s="48">
        <v>221682077</v>
      </c>
      <c r="D85" s="193">
        <v>21514296.219999999</v>
      </c>
      <c r="E85" s="48">
        <v>243196373.22</v>
      </c>
      <c r="F85" s="193">
        <v>88731407.810000002</v>
      </c>
      <c r="G85" s="48">
        <v>84075530.200000003</v>
      </c>
      <c r="H85" s="54">
        <v>154464965.41</v>
      </c>
    </row>
    <row r="86" spans="2:8" ht="20.100000000000001" customHeight="1">
      <c r="B86" s="84" t="s">
        <v>238</v>
      </c>
      <c r="C86" s="48">
        <v>0</v>
      </c>
      <c r="D86" s="193">
        <v>0</v>
      </c>
      <c r="E86" s="48">
        <v>0</v>
      </c>
      <c r="F86" s="193">
        <v>0</v>
      </c>
      <c r="G86" s="48">
        <v>0</v>
      </c>
      <c r="H86" s="54">
        <v>0</v>
      </c>
    </row>
    <row r="87" spans="2:8" ht="20.100000000000001" customHeight="1">
      <c r="B87" s="84" t="s">
        <v>237</v>
      </c>
      <c r="C87" s="48">
        <v>0</v>
      </c>
      <c r="D87" s="193">
        <v>0</v>
      </c>
      <c r="E87" s="48">
        <v>0</v>
      </c>
      <c r="F87" s="193">
        <v>0</v>
      </c>
      <c r="G87" s="48">
        <v>0</v>
      </c>
      <c r="H87" s="54">
        <v>0</v>
      </c>
    </row>
    <row r="88" spans="2:8" ht="20.100000000000001" customHeight="1">
      <c r="B88" s="84" t="s">
        <v>236</v>
      </c>
      <c r="C88" s="48">
        <v>0</v>
      </c>
      <c r="D88" s="193">
        <v>0</v>
      </c>
      <c r="E88" s="48">
        <v>0</v>
      </c>
      <c r="F88" s="193">
        <v>0</v>
      </c>
      <c r="G88" s="48">
        <v>0</v>
      </c>
      <c r="H88" s="54">
        <v>0</v>
      </c>
    </row>
    <row r="89" spans="2:8" ht="20.100000000000001" customHeight="1">
      <c r="B89" s="84" t="s">
        <v>235</v>
      </c>
      <c r="C89" s="48">
        <v>0</v>
      </c>
      <c r="D89" s="193">
        <v>0</v>
      </c>
      <c r="E89" s="48">
        <v>0</v>
      </c>
      <c r="F89" s="193">
        <v>0</v>
      </c>
      <c r="G89" s="48">
        <v>0</v>
      </c>
      <c r="H89" s="54">
        <v>0</v>
      </c>
    </row>
    <row r="90" spans="2:8" ht="20.100000000000001" customHeight="1">
      <c r="B90" s="84" t="s">
        <v>234</v>
      </c>
      <c r="C90" s="48">
        <v>0</v>
      </c>
      <c r="D90" s="193">
        <v>0</v>
      </c>
      <c r="E90" s="48">
        <v>0</v>
      </c>
      <c r="F90" s="193">
        <v>0</v>
      </c>
      <c r="G90" s="48">
        <v>0</v>
      </c>
      <c r="H90" s="54">
        <v>0</v>
      </c>
    </row>
    <row r="91" spans="2:8" ht="20.100000000000001" customHeight="1">
      <c r="B91" s="84" t="s">
        <v>233</v>
      </c>
      <c r="C91" s="48">
        <v>0</v>
      </c>
      <c r="D91" s="193">
        <v>0</v>
      </c>
      <c r="E91" s="48">
        <v>0</v>
      </c>
      <c r="F91" s="193">
        <v>0</v>
      </c>
      <c r="G91" s="48">
        <v>0</v>
      </c>
      <c r="H91" s="54">
        <v>0</v>
      </c>
    </row>
    <row r="92" spans="2:8" ht="20.100000000000001" customHeight="1">
      <c r="B92" s="84" t="s">
        <v>232</v>
      </c>
      <c r="C92" s="48">
        <v>0</v>
      </c>
      <c r="D92" s="193">
        <v>0</v>
      </c>
      <c r="E92" s="48">
        <v>0</v>
      </c>
      <c r="F92" s="193">
        <v>0</v>
      </c>
      <c r="G92" s="48">
        <v>0</v>
      </c>
      <c r="H92" s="54">
        <v>0</v>
      </c>
    </row>
    <row r="93" spans="2:8" ht="20.100000000000001" customHeight="1">
      <c r="B93" s="84" t="s">
        <v>231</v>
      </c>
      <c r="C93" s="48">
        <v>0</v>
      </c>
      <c r="D93" s="193">
        <v>0</v>
      </c>
      <c r="E93" s="48">
        <v>0</v>
      </c>
      <c r="F93" s="193">
        <v>0</v>
      </c>
      <c r="G93" s="48">
        <v>0</v>
      </c>
      <c r="H93" s="54">
        <v>0</v>
      </c>
    </row>
    <row r="94" spans="2:8" ht="20.100000000000001" customHeight="1">
      <c r="B94" s="84" t="s">
        <v>410</v>
      </c>
      <c r="C94" s="48">
        <v>8388775</v>
      </c>
      <c r="D94" s="193">
        <v>2953492.52</v>
      </c>
      <c r="E94" s="48">
        <v>11342267.52</v>
      </c>
      <c r="F94" s="193">
        <v>1490331.91</v>
      </c>
      <c r="G94" s="48">
        <v>1456131.96</v>
      </c>
      <c r="H94" s="54">
        <v>9851935.6099999994</v>
      </c>
    </row>
    <row r="95" spans="2:8" ht="20.100000000000001" customHeight="1">
      <c r="B95" s="84" t="s">
        <v>230</v>
      </c>
      <c r="C95" s="48">
        <v>0</v>
      </c>
      <c r="D95" s="193">
        <v>0</v>
      </c>
      <c r="E95" s="48">
        <v>0</v>
      </c>
      <c r="F95" s="193">
        <v>0</v>
      </c>
      <c r="G95" s="48">
        <v>0</v>
      </c>
      <c r="H95" s="54">
        <v>0</v>
      </c>
    </row>
    <row r="96" spans="2:8" ht="20.100000000000001" customHeight="1">
      <c r="B96" s="84" t="s">
        <v>229</v>
      </c>
      <c r="C96" s="48">
        <v>0</v>
      </c>
      <c r="D96" s="193">
        <v>0</v>
      </c>
      <c r="E96" s="48">
        <v>0</v>
      </c>
      <c r="F96" s="193">
        <v>0</v>
      </c>
      <c r="G96" s="48">
        <v>0</v>
      </c>
      <c r="H96" s="54">
        <v>0</v>
      </c>
    </row>
    <row r="97" spans="2:8" ht="20.100000000000001" customHeight="1">
      <c r="B97" s="84" t="s">
        <v>228</v>
      </c>
      <c r="C97" s="48">
        <v>0</v>
      </c>
      <c r="D97" s="193">
        <v>0</v>
      </c>
      <c r="E97" s="48">
        <v>0</v>
      </c>
      <c r="F97" s="193">
        <v>0</v>
      </c>
      <c r="G97" s="48">
        <v>0</v>
      </c>
      <c r="H97" s="54">
        <v>0</v>
      </c>
    </row>
    <row r="98" spans="2:8" ht="20.100000000000001" customHeight="1">
      <c r="B98" s="84" t="s">
        <v>227</v>
      </c>
      <c r="C98" s="48">
        <v>0</v>
      </c>
      <c r="D98" s="193">
        <v>0</v>
      </c>
      <c r="E98" s="48">
        <v>0</v>
      </c>
      <c r="F98" s="193">
        <v>0</v>
      </c>
      <c r="G98" s="48">
        <v>0</v>
      </c>
      <c r="H98" s="54">
        <v>0</v>
      </c>
    </row>
    <row r="99" spans="2:8" ht="20.100000000000001" customHeight="1">
      <c r="B99" s="84" t="s">
        <v>226</v>
      </c>
      <c r="C99" s="48">
        <v>0</v>
      </c>
      <c r="D99" s="193">
        <v>0</v>
      </c>
      <c r="E99" s="48">
        <v>0</v>
      </c>
      <c r="F99" s="193">
        <v>0</v>
      </c>
      <c r="G99" s="48">
        <v>0</v>
      </c>
      <c r="H99" s="54">
        <v>0</v>
      </c>
    </row>
    <row r="100" spans="2:8" ht="20.100000000000001" customHeight="1">
      <c r="B100" s="84" t="s">
        <v>225</v>
      </c>
      <c r="C100" s="48">
        <v>4888775</v>
      </c>
      <c r="D100" s="193">
        <v>2500000</v>
      </c>
      <c r="E100" s="48">
        <v>7388775</v>
      </c>
      <c r="F100" s="193">
        <v>1456131.96</v>
      </c>
      <c r="G100" s="48">
        <v>1456131.96</v>
      </c>
      <c r="H100" s="54">
        <v>5932643.04</v>
      </c>
    </row>
    <row r="101" spans="2:8" ht="20.100000000000001" customHeight="1">
      <c r="B101" s="84" t="s">
        <v>224</v>
      </c>
      <c r="C101" s="48">
        <v>3500000</v>
      </c>
      <c r="D101" s="193">
        <v>453492.52</v>
      </c>
      <c r="E101" s="48">
        <v>3953492.52</v>
      </c>
      <c r="F101" s="193">
        <v>34199.949999999997</v>
      </c>
      <c r="G101" s="48">
        <v>0</v>
      </c>
      <c r="H101" s="54">
        <v>3919292.57</v>
      </c>
    </row>
    <row r="102" spans="2:8" ht="20.100000000000001" customHeight="1">
      <c r="B102" s="84" t="s">
        <v>223</v>
      </c>
      <c r="C102" s="48">
        <v>0</v>
      </c>
      <c r="D102" s="193">
        <v>0</v>
      </c>
      <c r="E102" s="48">
        <v>0</v>
      </c>
      <c r="F102" s="193">
        <v>0</v>
      </c>
      <c r="G102" s="48">
        <v>0</v>
      </c>
      <c r="H102" s="54">
        <v>0</v>
      </c>
    </row>
    <row r="103" spans="2:8" ht="20.100000000000001" customHeight="1">
      <c r="B103" s="84" t="s">
        <v>222</v>
      </c>
      <c r="C103" s="48">
        <v>0</v>
      </c>
      <c r="D103" s="193">
        <v>0</v>
      </c>
      <c r="E103" s="48">
        <v>0</v>
      </c>
      <c r="F103" s="193">
        <v>0</v>
      </c>
      <c r="G103" s="48">
        <v>0</v>
      </c>
      <c r="H103" s="54">
        <v>0</v>
      </c>
    </row>
    <row r="104" spans="2:8" ht="20.100000000000001" customHeight="1">
      <c r="B104" s="84" t="s">
        <v>411</v>
      </c>
      <c r="C104" s="48">
        <v>87613134</v>
      </c>
      <c r="D104" s="193">
        <v>-2495847.92</v>
      </c>
      <c r="E104" s="48">
        <v>85117286.079999998</v>
      </c>
      <c r="F104" s="193">
        <v>36496424.289999999</v>
      </c>
      <c r="G104" s="48">
        <v>33673906.880000003</v>
      </c>
      <c r="H104" s="54">
        <v>48620861.789999999</v>
      </c>
    </row>
    <row r="105" spans="2:8" ht="20.100000000000001" customHeight="1">
      <c r="B105" s="84" t="s">
        <v>221</v>
      </c>
      <c r="C105" s="48">
        <v>0</v>
      </c>
      <c r="D105" s="193">
        <v>0</v>
      </c>
      <c r="E105" s="48">
        <v>0</v>
      </c>
      <c r="F105" s="193">
        <v>0</v>
      </c>
      <c r="G105" s="48">
        <v>0</v>
      </c>
      <c r="H105" s="54">
        <v>0</v>
      </c>
    </row>
    <row r="106" spans="2:8" ht="20.100000000000001" customHeight="1">
      <c r="B106" s="84" t="s">
        <v>220</v>
      </c>
      <c r="C106" s="48">
        <v>33870209</v>
      </c>
      <c r="D106" s="193">
        <v>0</v>
      </c>
      <c r="E106" s="48">
        <v>33870209</v>
      </c>
      <c r="F106" s="193">
        <v>16935104.460000001</v>
      </c>
      <c r="G106" s="48">
        <v>14112587.050000001</v>
      </c>
      <c r="H106" s="54">
        <v>16935104.539999999</v>
      </c>
    </row>
    <row r="107" spans="2:8" ht="20.100000000000001" customHeight="1">
      <c r="B107" s="84" t="s">
        <v>219</v>
      </c>
      <c r="C107" s="48">
        <v>2500000</v>
      </c>
      <c r="D107" s="193">
        <v>-2500000</v>
      </c>
      <c r="E107" s="48">
        <v>0</v>
      </c>
      <c r="F107" s="193">
        <v>0</v>
      </c>
      <c r="G107" s="48">
        <v>0</v>
      </c>
      <c r="H107" s="54">
        <v>0</v>
      </c>
    </row>
    <row r="108" spans="2:8" ht="20.100000000000001" customHeight="1">
      <c r="B108" s="84" t="s">
        <v>218</v>
      </c>
      <c r="C108" s="48">
        <v>0</v>
      </c>
      <c r="D108" s="193">
        <v>4152.08</v>
      </c>
      <c r="E108" s="48">
        <v>4152.08</v>
      </c>
      <c r="F108" s="193">
        <v>0</v>
      </c>
      <c r="G108" s="48">
        <v>0</v>
      </c>
      <c r="H108" s="54">
        <v>4152.08</v>
      </c>
    </row>
    <row r="109" spans="2:8" ht="20.100000000000001" customHeight="1">
      <c r="B109" s="84" t="s">
        <v>217</v>
      </c>
      <c r="C109" s="48">
        <v>39841618</v>
      </c>
      <c r="D109" s="193">
        <v>0</v>
      </c>
      <c r="E109" s="48">
        <v>39841618</v>
      </c>
      <c r="F109" s="193">
        <v>15023318.5</v>
      </c>
      <c r="G109" s="48">
        <v>15023318.5</v>
      </c>
      <c r="H109" s="54">
        <v>24818299.5</v>
      </c>
    </row>
    <row r="110" spans="2:8" ht="20.100000000000001" customHeight="1">
      <c r="B110" s="84" t="s">
        <v>216</v>
      </c>
      <c r="C110" s="48">
        <v>0</v>
      </c>
      <c r="D110" s="193">
        <v>0</v>
      </c>
      <c r="E110" s="48">
        <v>0</v>
      </c>
      <c r="F110" s="193">
        <v>0</v>
      </c>
      <c r="G110" s="48">
        <v>0</v>
      </c>
      <c r="H110" s="54">
        <v>0</v>
      </c>
    </row>
    <row r="111" spans="2:8" ht="20.100000000000001" customHeight="1">
      <c r="B111" s="84" t="s">
        <v>215</v>
      </c>
      <c r="C111" s="48">
        <v>0</v>
      </c>
      <c r="D111" s="193">
        <v>0</v>
      </c>
      <c r="E111" s="48">
        <v>0</v>
      </c>
      <c r="F111" s="193">
        <v>0</v>
      </c>
      <c r="G111" s="48">
        <v>0</v>
      </c>
      <c r="H111" s="54">
        <v>0</v>
      </c>
    </row>
    <row r="112" spans="2:8" ht="20.100000000000001" customHeight="1">
      <c r="B112" s="84" t="s">
        <v>214</v>
      </c>
      <c r="C112" s="48">
        <v>0</v>
      </c>
      <c r="D112" s="193">
        <v>0</v>
      </c>
      <c r="E112" s="48">
        <v>0</v>
      </c>
      <c r="F112" s="193">
        <v>0</v>
      </c>
      <c r="G112" s="48">
        <v>0</v>
      </c>
      <c r="H112" s="54">
        <v>0</v>
      </c>
    </row>
    <row r="113" spans="2:8" ht="20.100000000000001" customHeight="1">
      <c r="B113" s="84" t="s">
        <v>213</v>
      </c>
      <c r="C113" s="48">
        <v>11401307</v>
      </c>
      <c r="D113" s="193">
        <v>0</v>
      </c>
      <c r="E113" s="48">
        <v>11401307</v>
      </c>
      <c r="F113" s="193">
        <v>4538001.33</v>
      </c>
      <c r="G113" s="48">
        <v>4538001.33</v>
      </c>
      <c r="H113" s="54">
        <v>6863305.6699999999</v>
      </c>
    </row>
    <row r="114" spans="2:8" ht="20.100000000000001" customHeight="1">
      <c r="B114" s="84" t="s">
        <v>412</v>
      </c>
      <c r="C114" s="48">
        <v>2500000</v>
      </c>
      <c r="D114" s="193">
        <v>0</v>
      </c>
      <c r="E114" s="48">
        <v>2500000</v>
      </c>
      <c r="F114" s="193">
        <v>0</v>
      </c>
      <c r="G114" s="48">
        <v>0</v>
      </c>
      <c r="H114" s="54">
        <v>2500000</v>
      </c>
    </row>
    <row r="115" spans="2:8" ht="20.100000000000001" customHeight="1" thickBot="1">
      <c r="B115" s="85" t="s">
        <v>212</v>
      </c>
      <c r="C115" s="50">
        <v>0</v>
      </c>
      <c r="D115" s="194">
        <v>0</v>
      </c>
      <c r="E115" s="50">
        <v>0</v>
      </c>
      <c r="F115" s="194">
        <v>0</v>
      </c>
      <c r="G115" s="50">
        <v>0</v>
      </c>
      <c r="H115" s="70">
        <v>0</v>
      </c>
    </row>
    <row r="116" spans="2:8" ht="20.100000000000001" customHeight="1">
      <c r="B116" s="84" t="s">
        <v>211</v>
      </c>
      <c r="C116" s="48">
        <v>0</v>
      </c>
      <c r="D116" s="193">
        <v>0</v>
      </c>
      <c r="E116" s="48">
        <v>0</v>
      </c>
      <c r="F116" s="193">
        <v>0</v>
      </c>
      <c r="G116" s="48">
        <v>0</v>
      </c>
      <c r="H116" s="54">
        <v>0</v>
      </c>
    </row>
    <row r="117" spans="2:8" ht="20.100000000000001" customHeight="1">
      <c r="B117" s="84" t="s">
        <v>210</v>
      </c>
      <c r="C117" s="48">
        <v>0</v>
      </c>
      <c r="D117" s="193">
        <v>0</v>
      </c>
      <c r="E117" s="48">
        <v>0</v>
      </c>
      <c r="F117" s="193">
        <v>0</v>
      </c>
      <c r="G117" s="48">
        <v>0</v>
      </c>
      <c r="H117" s="54">
        <v>0</v>
      </c>
    </row>
    <row r="118" spans="2:8" ht="20.100000000000001" customHeight="1">
      <c r="B118" s="84" t="s">
        <v>209</v>
      </c>
      <c r="C118" s="48">
        <v>2500000</v>
      </c>
      <c r="D118" s="193">
        <v>0</v>
      </c>
      <c r="E118" s="48">
        <v>2500000</v>
      </c>
      <c r="F118" s="193">
        <v>0</v>
      </c>
      <c r="G118" s="48">
        <v>0</v>
      </c>
      <c r="H118" s="54">
        <v>2500000</v>
      </c>
    </row>
    <row r="119" spans="2:8" ht="20.100000000000001" customHeight="1">
      <c r="B119" s="84" t="s">
        <v>208</v>
      </c>
      <c r="C119" s="48">
        <v>0</v>
      </c>
      <c r="D119" s="193">
        <v>0</v>
      </c>
      <c r="E119" s="48">
        <v>0</v>
      </c>
      <c r="F119" s="193">
        <v>0</v>
      </c>
      <c r="G119" s="48">
        <v>0</v>
      </c>
      <c r="H119" s="54">
        <v>0</v>
      </c>
    </row>
    <row r="120" spans="2:8" ht="20.100000000000001" customHeight="1">
      <c r="B120" s="84" t="s">
        <v>207</v>
      </c>
      <c r="C120" s="48">
        <v>0</v>
      </c>
      <c r="D120" s="193">
        <v>0</v>
      </c>
      <c r="E120" s="48">
        <v>0</v>
      </c>
      <c r="F120" s="193">
        <v>0</v>
      </c>
      <c r="G120" s="48">
        <v>0</v>
      </c>
      <c r="H120" s="54">
        <v>0</v>
      </c>
    </row>
    <row r="121" spans="2:8" ht="20.100000000000001" customHeight="1">
      <c r="B121" s="84" t="s">
        <v>206</v>
      </c>
      <c r="C121" s="48">
        <v>0</v>
      </c>
      <c r="D121" s="193">
        <v>0</v>
      </c>
      <c r="E121" s="48">
        <v>0</v>
      </c>
      <c r="F121" s="193">
        <v>0</v>
      </c>
      <c r="G121" s="48">
        <v>0</v>
      </c>
      <c r="H121" s="54">
        <v>0</v>
      </c>
    </row>
    <row r="122" spans="2:8" ht="20.100000000000001" customHeight="1">
      <c r="B122" s="84" t="s">
        <v>205</v>
      </c>
      <c r="C122" s="48">
        <v>0</v>
      </c>
      <c r="D122" s="193">
        <v>0</v>
      </c>
      <c r="E122" s="48">
        <v>0</v>
      </c>
      <c r="F122" s="193">
        <v>0</v>
      </c>
      <c r="G122" s="48">
        <v>0</v>
      </c>
      <c r="H122" s="54">
        <v>0</v>
      </c>
    </row>
    <row r="123" spans="2:8" ht="20.100000000000001" customHeight="1">
      <c r="B123" s="84" t="s">
        <v>204</v>
      </c>
      <c r="C123" s="48">
        <v>0</v>
      </c>
      <c r="D123" s="193">
        <v>0</v>
      </c>
      <c r="E123" s="48">
        <v>0</v>
      </c>
      <c r="F123" s="193">
        <v>0</v>
      </c>
      <c r="G123" s="48">
        <v>0</v>
      </c>
      <c r="H123" s="54">
        <v>0</v>
      </c>
    </row>
    <row r="124" spans="2:8" ht="20.100000000000001" customHeight="1">
      <c r="B124" s="57" t="s">
        <v>416</v>
      </c>
      <c r="C124" s="48">
        <v>8100000</v>
      </c>
      <c r="D124" s="48">
        <v>-453492.52</v>
      </c>
      <c r="E124" s="48">
        <v>7646507.4800000004</v>
      </c>
      <c r="F124" s="48">
        <v>4145667.73</v>
      </c>
      <c r="G124" s="48">
        <v>2346507.48</v>
      </c>
      <c r="H124" s="48">
        <v>3500839.75</v>
      </c>
    </row>
    <row r="125" spans="2:8" ht="20.100000000000001" customHeight="1">
      <c r="B125" s="84" t="s">
        <v>202</v>
      </c>
      <c r="C125" s="48">
        <v>1800000</v>
      </c>
      <c r="D125" s="193">
        <v>0</v>
      </c>
      <c r="E125" s="48">
        <v>1800000</v>
      </c>
      <c r="F125" s="193">
        <v>1799160.25</v>
      </c>
      <c r="G125" s="48">
        <v>0</v>
      </c>
      <c r="H125" s="54">
        <v>839.75</v>
      </c>
    </row>
    <row r="126" spans="2:8" ht="20.100000000000001" customHeight="1">
      <c r="B126" s="84" t="s">
        <v>201</v>
      </c>
      <c r="C126" s="48">
        <v>0</v>
      </c>
      <c r="D126" s="193">
        <v>1182507.48</v>
      </c>
      <c r="E126" s="48">
        <v>1182507.48</v>
      </c>
      <c r="F126" s="193">
        <v>1182507.48</v>
      </c>
      <c r="G126" s="48">
        <v>1182507.48</v>
      </c>
      <c r="H126" s="54">
        <v>0</v>
      </c>
    </row>
    <row r="127" spans="2:8" ht="20.100000000000001" customHeight="1">
      <c r="B127" s="84" t="s">
        <v>200</v>
      </c>
      <c r="C127" s="48">
        <v>0</v>
      </c>
      <c r="D127" s="193">
        <v>0</v>
      </c>
      <c r="E127" s="48">
        <v>0</v>
      </c>
      <c r="F127" s="193">
        <v>0</v>
      </c>
      <c r="G127" s="48">
        <v>0</v>
      </c>
      <c r="H127" s="54">
        <v>0</v>
      </c>
    </row>
    <row r="128" spans="2:8" ht="20.100000000000001" customHeight="1">
      <c r="B128" s="84" t="s">
        <v>199</v>
      </c>
      <c r="C128" s="48">
        <v>1300000</v>
      </c>
      <c r="D128" s="193">
        <v>-136000</v>
      </c>
      <c r="E128" s="48">
        <v>1164000</v>
      </c>
      <c r="F128" s="193">
        <v>1164000</v>
      </c>
      <c r="G128" s="48">
        <v>1164000</v>
      </c>
      <c r="H128" s="54">
        <v>0</v>
      </c>
    </row>
    <row r="129" spans="2:8" ht="20.100000000000001" customHeight="1">
      <c r="B129" s="84" t="s">
        <v>198</v>
      </c>
      <c r="C129" s="48">
        <v>1500000</v>
      </c>
      <c r="D129" s="193">
        <v>-1500000</v>
      </c>
      <c r="E129" s="48">
        <v>0</v>
      </c>
      <c r="F129" s="193">
        <v>0</v>
      </c>
      <c r="G129" s="48">
        <v>0</v>
      </c>
      <c r="H129" s="54">
        <v>0</v>
      </c>
    </row>
    <row r="130" spans="2:8" ht="20.100000000000001" customHeight="1">
      <c r="B130" s="84" t="s">
        <v>197</v>
      </c>
      <c r="C130" s="48">
        <v>3500000</v>
      </c>
      <c r="D130" s="193">
        <v>0</v>
      </c>
      <c r="E130" s="48">
        <v>3500000</v>
      </c>
      <c r="F130" s="193">
        <v>0</v>
      </c>
      <c r="G130" s="48">
        <v>0</v>
      </c>
      <c r="H130" s="54">
        <v>3500000</v>
      </c>
    </row>
    <row r="131" spans="2:8" ht="20.100000000000001" customHeight="1">
      <c r="B131" s="84" t="s">
        <v>196</v>
      </c>
      <c r="C131" s="48">
        <v>0</v>
      </c>
      <c r="D131" s="193">
        <v>0</v>
      </c>
      <c r="E131" s="48">
        <v>0</v>
      </c>
      <c r="F131" s="193">
        <v>0</v>
      </c>
      <c r="G131" s="48">
        <v>0</v>
      </c>
      <c r="H131" s="54">
        <v>0</v>
      </c>
    </row>
    <row r="132" spans="2:8" ht="20.100000000000001" customHeight="1">
      <c r="B132" s="84" t="s">
        <v>195</v>
      </c>
      <c r="C132" s="48">
        <v>0</v>
      </c>
      <c r="D132" s="193">
        <v>0</v>
      </c>
      <c r="E132" s="48">
        <v>0</v>
      </c>
      <c r="F132" s="193">
        <v>0</v>
      </c>
      <c r="G132" s="48">
        <v>0</v>
      </c>
      <c r="H132" s="54">
        <v>0</v>
      </c>
    </row>
    <row r="133" spans="2:8" ht="20.100000000000001" customHeight="1">
      <c r="B133" s="84" t="s">
        <v>194</v>
      </c>
      <c r="C133" s="48">
        <v>0</v>
      </c>
      <c r="D133" s="193">
        <v>0</v>
      </c>
      <c r="E133" s="48">
        <v>0</v>
      </c>
      <c r="F133" s="193">
        <v>0</v>
      </c>
      <c r="G133" s="48">
        <v>0</v>
      </c>
      <c r="H133" s="54">
        <v>0</v>
      </c>
    </row>
    <row r="134" spans="2:8" ht="20.100000000000001" customHeight="1">
      <c r="B134" s="84" t="s">
        <v>413</v>
      </c>
      <c r="C134" s="48">
        <v>115080168</v>
      </c>
      <c r="D134" s="193">
        <v>17881766.739999998</v>
      </c>
      <c r="E134" s="48">
        <v>132961934.73999999</v>
      </c>
      <c r="F134" s="193">
        <v>42970606.479999997</v>
      </c>
      <c r="G134" s="48">
        <v>42970606.479999997</v>
      </c>
      <c r="H134" s="54">
        <v>89991328.260000005</v>
      </c>
    </row>
    <row r="135" spans="2:8" ht="20.100000000000001" customHeight="1">
      <c r="B135" s="84" t="s">
        <v>193</v>
      </c>
      <c r="C135" s="48">
        <v>115080168</v>
      </c>
      <c r="D135" s="193">
        <v>17881766.739999998</v>
      </c>
      <c r="E135" s="48">
        <v>132961934.73999999</v>
      </c>
      <c r="F135" s="193">
        <v>42970606.479999997</v>
      </c>
      <c r="G135" s="48">
        <v>42970606.479999997</v>
      </c>
      <c r="H135" s="54">
        <v>89991328.260000005</v>
      </c>
    </row>
    <row r="136" spans="2:8" ht="20.100000000000001" customHeight="1">
      <c r="B136" s="84" t="s">
        <v>192</v>
      </c>
      <c r="C136" s="48">
        <v>0</v>
      </c>
      <c r="D136" s="193">
        <v>0</v>
      </c>
      <c r="E136" s="48">
        <v>0</v>
      </c>
      <c r="F136" s="193">
        <v>0</v>
      </c>
      <c r="G136" s="48">
        <v>0</v>
      </c>
      <c r="H136" s="54">
        <v>0</v>
      </c>
    </row>
    <row r="137" spans="2:8" ht="20.100000000000001" customHeight="1">
      <c r="B137" s="84" t="s">
        <v>191</v>
      </c>
      <c r="C137" s="48">
        <v>0</v>
      </c>
      <c r="D137" s="193">
        <v>0</v>
      </c>
      <c r="E137" s="48">
        <v>0</v>
      </c>
      <c r="F137" s="193">
        <v>0</v>
      </c>
      <c r="G137" s="48">
        <v>0</v>
      </c>
      <c r="H137" s="54">
        <v>0</v>
      </c>
    </row>
    <row r="138" spans="2:8" ht="20.100000000000001" customHeight="1">
      <c r="B138" s="84" t="s">
        <v>417</v>
      </c>
      <c r="C138" s="48">
        <v>0</v>
      </c>
      <c r="D138" s="193">
        <v>0</v>
      </c>
      <c r="E138" s="48">
        <v>0</v>
      </c>
      <c r="F138" s="193">
        <v>0</v>
      </c>
      <c r="G138" s="48">
        <v>0</v>
      </c>
      <c r="H138" s="54">
        <v>0</v>
      </c>
    </row>
    <row r="139" spans="2:8" ht="20.100000000000001" customHeight="1">
      <c r="B139" s="84" t="s">
        <v>189</v>
      </c>
      <c r="C139" s="48">
        <v>0</v>
      </c>
      <c r="D139" s="193">
        <v>0</v>
      </c>
      <c r="E139" s="48">
        <v>0</v>
      </c>
      <c r="F139" s="193">
        <v>0</v>
      </c>
      <c r="G139" s="48">
        <v>0</v>
      </c>
      <c r="H139" s="54">
        <v>0</v>
      </c>
    </row>
    <row r="140" spans="2:8" ht="20.100000000000001" customHeight="1">
      <c r="B140" s="84" t="s">
        <v>188</v>
      </c>
      <c r="C140" s="48">
        <v>0</v>
      </c>
      <c r="D140" s="193">
        <v>0</v>
      </c>
      <c r="E140" s="48">
        <v>0</v>
      </c>
      <c r="F140" s="193">
        <v>0</v>
      </c>
      <c r="G140" s="48">
        <v>0</v>
      </c>
      <c r="H140" s="54">
        <v>0</v>
      </c>
    </row>
    <row r="141" spans="2:8" ht="20.100000000000001" customHeight="1">
      <c r="B141" s="84" t="s">
        <v>187</v>
      </c>
      <c r="C141" s="48">
        <v>0</v>
      </c>
      <c r="D141" s="193">
        <v>0</v>
      </c>
      <c r="E141" s="48">
        <v>0</v>
      </c>
      <c r="F141" s="193">
        <v>0</v>
      </c>
      <c r="G141" s="48">
        <v>0</v>
      </c>
      <c r="H141" s="54">
        <v>0</v>
      </c>
    </row>
    <row r="142" spans="2:8" ht="20.100000000000001" customHeight="1">
      <c r="B142" s="84" t="s">
        <v>186</v>
      </c>
      <c r="C142" s="48">
        <v>0</v>
      </c>
      <c r="D142" s="193">
        <v>0</v>
      </c>
      <c r="E142" s="48">
        <v>0</v>
      </c>
      <c r="F142" s="193">
        <v>0</v>
      </c>
      <c r="G142" s="48">
        <v>0</v>
      </c>
      <c r="H142" s="54">
        <v>0</v>
      </c>
    </row>
    <row r="143" spans="2:8" ht="20.100000000000001" customHeight="1">
      <c r="B143" s="84" t="s">
        <v>185</v>
      </c>
      <c r="C143" s="48">
        <v>0</v>
      </c>
      <c r="D143" s="193">
        <v>0</v>
      </c>
      <c r="E143" s="48">
        <v>0</v>
      </c>
      <c r="F143" s="193">
        <v>0</v>
      </c>
      <c r="G143" s="48">
        <v>0</v>
      </c>
      <c r="H143" s="54">
        <v>0</v>
      </c>
    </row>
    <row r="144" spans="2:8" ht="20.100000000000001" customHeight="1">
      <c r="B144" s="84" t="s">
        <v>184</v>
      </c>
      <c r="C144" s="48">
        <v>0</v>
      </c>
      <c r="D144" s="193">
        <v>0</v>
      </c>
      <c r="E144" s="48">
        <v>0</v>
      </c>
      <c r="F144" s="193">
        <v>0</v>
      </c>
      <c r="G144" s="48">
        <v>0</v>
      </c>
      <c r="H144" s="54">
        <v>0</v>
      </c>
    </row>
    <row r="145" spans="2:8" ht="20.100000000000001" customHeight="1">
      <c r="B145" s="84" t="s">
        <v>183</v>
      </c>
      <c r="C145" s="48">
        <v>0</v>
      </c>
      <c r="D145" s="193">
        <v>0</v>
      </c>
      <c r="E145" s="48">
        <v>0</v>
      </c>
      <c r="F145" s="193">
        <v>0</v>
      </c>
      <c r="G145" s="48">
        <v>0</v>
      </c>
      <c r="H145" s="54">
        <v>0</v>
      </c>
    </row>
    <row r="146" spans="2:8" ht="20.100000000000001" customHeight="1">
      <c r="B146" s="84" t="s">
        <v>414</v>
      </c>
      <c r="C146" s="48">
        <v>0</v>
      </c>
      <c r="D146" s="193">
        <v>0</v>
      </c>
      <c r="E146" s="48">
        <v>0</v>
      </c>
      <c r="F146" s="193">
        <v>0</v>
      </c>
      <c r="G146" s="48">
        <v>0</v>
      </c>
      <c r="H146" s="54">
        <v>0</v>
      </c>
    </row>
    <row r="147" spans="2:8" ht="20.100000000000001" customHeight="1">
      <c r="B147" s="84" t="s">
        <v>182</v>
      </c>
      <c r="C147" s="48">
        <v>0</v>
      </c>
      <c r="D147" s="193">
        <v>0</v>
      </c>
      <c r="E147" s="48">
        <v>0</v>
      </c>
      <c r="F147" s="193">
        <v>0</v>
      </c>
      <c r="G147" s="48">
        <v>0</v>
      </c>
      <c r="H147" s="54">
        <v>0</v>
      </c>
    </row>
    <row r="148" spans="2:8" ht="20.100000000000001" customHeight="1">
      <c r="B148" s="84" t="s">
        <v>181</v>
      </c>
      <c r="C148" s="48">
        <v>0</v>
      </c>
      <c r="D148" s="193">
        <v>0</v>
      </c>
      <c r="E148" s="48">
        <v>0</v>
      </c>
      <c r="F148" s="193">
        <v>0</v>
      </c>
      <c r="G148" s="48">
        <v>0</v>
      </c>
      <c r="H148" s="54">
        <v>0</v>
      </c>
    </row>
    <row r="149" spans="2:8" ht="20.100000000000001" customHeight="1">
      <c r="B149" s="84" t="s">
        <v>180</v>
      </c>
      <c r="C149" s="48">
        <v>0</v>
      </c>
      <c r="D149" s="193">
        <v>0</v>
      </c>
      <c r="E149" s="48">
        <v>0</v>
      </c>
      <c r="F149" s="193">
        <v>0</v>
      </c>
      <c r="G149" s="48">
        <v>0</v>
      </c>
      <c r="H149" s="54">
        <v>0</v>
      </c>
    </row>
    <row r="150" spans="2:8" ht="20.100000000000001" customHeight="1">
      <c r="B150" s="84" t="s">
        <v>415</v>
      </c>
      <c r="C150" s="48">
        <v>0</v>
      </c>
      <c r="D150" s="193">
        <v>3628377.4</v>
      </c>
      <c r="E150" s="48">
        <v>3628377.4</v>
      </c>
      <c r="F150" s="193">
        <v>3628377.4</v>
      </c>
      <c r="G150" s="48">
        <v>3628377.4</v>
      </c>
      <c r="H150" s="54">
        <v>0</v>
      </c>
    </row>
    <row r="151" spans="2:8" ht="20.100000000000001" customHeight="1">
      <c r="B151" s="84" t="s">
        <v>179</v>
      </c>
      <c r="C151" s="48">
        <v>0</v>
      </c>
      <c r="D151" s="193">
        <v>0</v>
      </c>
      <c r="E151" s="48">
        <v>0</v>
      </c>
      <c r="F151" s="193">
        <v>0</v>
      </c>
      <c r="G151" s="48">
        <v>0</v>
      </c>
      <c r="H151" s="54">
        <v>0</v>
      </c>
    </row>
    <row r="152" spans="2:8" ht="20.100000000000001" customHeight="1">
      <c r="B152" s="84" t="s">
        <v>178</v>
      </c>
      <c r="C152" s="48">
        <v>0</v>
      </c>
      <c r="D152" s="193">
        <v>0</v>
      </c>
      <c r="E152" s="48">
        <v>0</v>
      </c>
      <c r="F152" s="193">
        <v>0</v>
      </c>
      <c r="G152" s="48">
        <v>0</v>
      </c>
      <c r="H152" s="54">
        <v>0</v>
      </c>
    </row>
    <row r="153" spans="2:8" ht="20.100000000000001" customHeight="1">
      <c r="B153" s="84" t="s">
        <v>177</v>
      </c>
      <c r="C153" s="48">
        <v>0</v>
      </c>
      <c r="D153" s="193">
        <v>0</v>
      </c>
      <c r="E153" s="48">
        <v>0</v>
      </c>
      <c r="F153" s="193">
        <v>0</v>
      </c>
      <c r="G153" s="48">
        <v>0</v>
      </c>
      <c r="H153" s="54">
        <v>0</v>
      </c>
    </row>
    <row r="154" spans="2:8" ht="20.100000000000001" customHeight="1">
      <c r="B154" s="84" t="s">
        <v>176</v>
      </c>
      <c r="C154" s="48">
        <v>0</v>
      </c>
      <c r="D154" s="193">
        <v>0</v>
      </c>
      <c r="E154" s="48">
        <v>0</v>
      </c>
      <c r="F154" s="193">
        <v>0</v>
      </c>
      <c r="G154" s="48">
        <v>0</v>
      </c>
      <c r="H154" s="54">
        <v>0</v>
      </c>
    </row>
    <row r="155" spans="2:8" ht="20.100000000000001" customHeight="1">
      <c r="B155" s="84" t="s">
        <v>175</v>
      </c>
      <c r="C155" s="48">
        <v>0</v>
      </c>
      <c r="D155" s="193">
        <v>0</v>
      </c>
      <c r="E155" s="48">
        <v>0</v>
      </c>
      <c r="F155" s="193">
        <v>0</v>
      </c>
      <c r="G155" s="48">
        <v>0</v>
      </c>
      <c r="H155" s="54">
        <v>0</v>
      </c>
    </row>
    <row r="156" spans="2:8" ht="20.100000000000001" customHeight="1">
      <c r="B156" s="84" t="s">
        <v>174</v>
      </c>
      <c r="C156" s="48">
        <v>0</v>
      </c>
      <c r="D156" s="193">
        <v>0</v>
      </c>
      <c r="E156" s="48">
        <v>0</v>
      </c>
      <c r="F156" s="193">
        <v>0</v>
      </c>
      <c r="G156" s="48">
        <v>0</v>
      </c>
      <c r="H156" s="54">
        <v>0</v>
      </c>
    </row>
    <row r="157" spans="2:8" ht="20.100000000000001" customHeight="1">
      <c r="B157" s="84" t="s">
        <v>173</v>
      </c>
      <c r="C157" s="48">
        <v>0</v>
      </c>
      <c r="D157" s="193">
        <v>3628377.4</v>
      </c>
      <c r="E157" s="48">
        <v>3628377.4</v>
      </c>
      <c r="F157" s="193">
        <v>3628377.4</v>
      </c>
      <c r="G157" s="48">
        <v>3628377.4</v>
      </c>
      <c r="H157" s="54">
        <v>0</v>
      </c>
    </row>
    <row r="158" spans="2:8" ht="20.100000000000001" customHeight="1" thickBot="1">
      <c r="B158" s="85" t="s">
        <v>172</v>
      </c>
      <c r="C158" s="50">
        <v>1710863964</v>
      </c>
      <c r="D158" s="194">
        <v>489953664.74000001</v>
      </c>
      <c r="E158" s="50">
        <v>2200817628.7399998</v>
      </c>
      <c r="F158" s="194">
        <v>974595368.88999999</v>
      </c>
      <c r="G158" s="50">
        <v>913950056.23000002</v>
      </c>
      <c r="H158" s="70">
        <v>1226222259.8499999</v>
      </c>
    </row>
    <row r="160" spans="2:8" ht="3.95" customHeight="1">
      <c r="B160" s="100"/>
      <c r="C160" s="100"/>
      <c r="D160" s="100"/>
      <c r="E160" s="100"/>
      <c r="F160" s="100"/>
      <c r="G160" s="100"/>
      <c r="H160" s="100"/>
    </row>
    <row r="161" spans="2:2">
      <c r="B161" s="45" t="s">
        <v>170</v>
      </c>
    </row>
  </sheetData>
  <mergeCells count="11">
    <mergeCell ref="B2:H2"/>
    <mergeCell ref="B3:H3"/>
    <mergeCell ref="B4:H4"/>
    <mergeCell ref="B5:H5"/>
    <mergeCell ref="B160:H160"/>
    <mergeCell ref="B6:H6"/>
    <mergeCell ref="B7:H7"/>
    <mergeCell ref="B8:H8"/>
    <mergeCell ref="B10:B11"/>
    <mergeCell ref="C10:G10"/>
    <mergeCell ref="H10:H11"/>
  </mergeCells>
  <pageMargins left="0.70866141732283472" right="0.70866141732283472" top="0.74803149606299213" bottom="0.74803149606299213" header="0.31496062992125984" footer="0.31496062992125984"/>
  <pageSetup scale="5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3"/>
  <sheetViews>
    <sheetView showGridLines="0" zoomScale="60" zoomScaleNormal="60" workbookViewId="0">
      <selection activeCell="B14" sqref="B14"/>
    </sheetView>
  </sheetViews>
  <sheetFormatPr baseColWidth="10" defaultColWidth="11" defaultRowHeight="12.75"/>
  <cols>
    <col min="1" max="1" width="4.42578125" style="39" customWidth="1"/>
    <col min="2" max="2" width="86.85546875" style="39" customWidth="1"/>
    <col min="3" max="3" width="18.7109375" style="39" customWidth="1"/>
    <col min="4" max="4" width="28.5703125" style="39" customWidth="1"/>
    <col min="5" max="8" width="18.7109375" style="39" customWidth="1"/>
    <col min="9" max="9" width="4.7109375" style="39" customWidth="1"/>
    <col min="10" max="16384" width="11" style="39"/>
  </cols>
  <sheetData>
    <row r="1" spans="2:8" s="59" customFormat="1" ht="20.100000000000001" customHeight="1"/>
    <row r="2" spans="2:8" s="60" customFormat="1" ht="20.100000000000001" customHeight="1">
      <c r="B2" s="146" t="s">
        <v>163</v>
      </c>
      <c r="C2" s="146"/>
      <c r="D2" s="146"/>
      <c r="E2" s="146"/>
      <c r="F2" s="146"/>
      <c r="G2" s="146"/>
      <c r="H2" s="146"/>
    </row>
    <row r="3" spans="2:8" s="60" customFormat="1" ht="20.100000000000001" customHeight="1">
      <c r="B3" s="146" t="s">
        <v>469</v>
      </c>
      <c r="C3" s="146"/>
      <c r="D3" s="146"/>
      <c r="E3" s="146"/>
      <c r="F3" s="146"/>
      <c r="G3" s="146"/>
      <c r="H3" s="146"/>
    </row>
    <row r="4" spans="2:8" s="60" customFormat="1" ht="20.100000000000001" customHeight="1">
      <c r="B4" s="146" t="s">
        <v>248</v>
      </c>
      <c r="C4" s="146"/>
      <c r="D4" s="146"/>
      <c r="E4" s="146"/>
      <c r="F4" s="146"/>
      <c r="G4" s="146"/>
      <c r="H4" s="146"/>
    </row>
    <row r="5" spans="2:8" s="60" customFormat="1" ht="20.100000000000001" customHeight="1">
      <c r="B5" s="146" t="s">
        <v>470</v>
      </c>
      <c r="C5" s="146"/>
      <c r="D5" s="146"/>
      <c r="E5" s="146"/>
      <c r="F5" s="146"/>
      <c r="G5" s="146"/>
      <c r="H5" s="146"/>
    </row>
    <row r="6" spans="2:8" s="60" customFormat="1" ht="20.100000000000001" customHeight="1">
      <c r="B6" s="146" t="s">
        <v>1</v>
      </c>
      <c r="C6" s="146"/>
      <c r="D6" s="146"/>
      <c r="E6" s="146"/>
      <c r="F6" s="146"/>
      <c r="G6" s="146"/>
      <c r="H6" s="146"/>
    </row>
    <row r="7" spans="2:8" s="45" customFormat="1" ht="5.0999999999999996" customHeight="1">
      <c r="B7" s="100"/>
      <c r="C7" s="100"/>
      <c r="D7" s="100"/>
      <c r="E7" s="100"/>
      <c r="F7" s="100"/>
      <c r="G7" s="100"/>
      <c r="H7" s="100"/>
    </row>
    <row r="8" spans="2:8" s="40" customFormat="1" ht="5.0999999999999996" customHeight="1" thickBot="1">
      <c r="B8" s="41"/>
      <c r="C8" s="41"/>
      <c r="D8" s="41"/>
      <c r="E8" s="41"/>
      <c r="F8" s="41"/>
      <c r="G8" s="41"/>
      <c r="H8" s="41"/>
    </row>
    <row r="9" spans="2:8" s="61" customFormat="1" ht="20.100000000000001" customHeight="1" thickBot="1">
      <c r="B9" s="142" t="s">
        <v>165</v>
      </c>
      <c r="C9" s="143" t="s">
        <v>244</v>
      </c>
      <c r="D9" s="144"/>
      <c r="E9" s="144"/>
      <c r="F9" s="144"/>
      <c r="G9" s="145"/>
      <c r="H9" s="142" t="s">
        <v>243</v>
      </c>
    </row>
    <row r="10" spans="2:8" s="61" customFormat="1" ht="33.75" customHeight="1" thickBot="1">
      <c r="B10" s="195"/>
      <c r="C10" s="93" t="s">
        <v>167</v>
      </c>
      <c r="D10" s="196" t="s">
        <v>247</v>
      </c>
      <c r="E10" s="93" t="s">
        <v>246</v>
      </c>
      <c r="F10" s="93" t="s">
        <v>471</v>
      </c>
      <c r="G10" s="93" t="s">
        <v>169</v>
      </c>
      <c r="H10" s="197"/>
    </row>
    <row r="11" spans="2:8" s="44" customFormat="1" ht="20.100000000000001" customHeight="1">
      <c r="B11" s="198" t="s">
        <v>472</v>
      </c>
      <c r="C11" s="199">
        <v>1489181887</v>
      </c>
      <c r="D11" s="199">
        <v>468439368.5200001</v>
      </c>
      <c r="E11" s="199">
        <v>1957621255.52</v>
      </c>
      <c r="F11" s="199">
        <v>885863961.07999992</v>
      </c>
      <c r="G11" s="199">
        <v>829874526.03000009</v>
      </c>
      <c r="H11" s="200">
        <v>1071757294.4399999</v>
      </c>
    </row>
    <row r="12" spans="2:8" s="63" customFormat="1" ht="20.100000000000001" customHeight="1">
      <c r="B12" s="201" t="s">
        <v>473</v>
      </c>
      <c r="C12" s="202">
        <v>34495761</v>
      </c>
      <c r="D12" s="202">
        <v>646541.53000000061</v>
      </c>
      <c r="E12" s="202">
        <v>35142302.530000001</v>
      </c>
      <c r="F12" s="202">
        <v>16121258.01</v>
      </c>
      <c r="G12" s="202">
        <v>14795558.1</v>
      </c>
      <c r="H12" s="203">
        <v>19021044.520000003</v>
      </c>
    </row>
    <row r="13" spans="2:8" s="63" customFormat="1" ht="20.100000000000001" customHeight="1">
      <c r="B13" s="201" t="s">
        <v>474</v>
      </c>
      <c r="C13" s="202">
        <v>22641311</v>
      </c>
      <c r="D13" s="202">
        <v>1440644.15</v>
      </c>
      <c r="E13" s="202">
        <v>24081955.150000006</v>
      </c>
      <c r="F13" s="202">
        <v>11157528.559999999</v>
      </c>
      <c r="G13" s="202">
        <v>10279470.219999999</v>
      </c>
      <c r="H13" s="203">
        <v>12924426.59</v>
      </c>
    </row>
    <row r="14" spans="2:8" s="63" customFormat="1" ht="20.100000000000001" customHeight="1">
      <c r="B14" s="201" t="s">
        <v>475</v>
      </c>
      <c r="C14" s="202">
        <v>61855150</v>
      </c>
      <c r="D14" s="202">
        <v>35973003.600000001</v>
      </c>
      <c r="E14" s="202">
        <v>97828153.600000083</v>
      </c>
      <c r="F14" s="202">
        <v>48336816.23999998</v>
      </c>
      <c r="G14" s="202">
        <v>45653538.229999989</v>
      </c>
      <c r="H14" s="203">
        <v>49491337.360000007</v>
      </c>
    </row>
    <row r="15" spans="2:8" s="63" customFormat="1" ht="20.100000000000001" customHeight="1">
      <c r="B15" s="201" t="s">
        <v>476</v>
      </c>
      <c r="C15" s="202">
        <v>44176678</v>
      </c>
      <c r="D15" s="202">
        <v>31536380.629999984</v>
      </c>
      <c r="E15" s="202">
        <v>75713058.629999995</v>
      </c>
      <c r="F15" s="202">
        <v>44256949.579999998</v>
      </c>
      <c r="G15" s="202">
        <v>42040744.969999991</v>
      </c>
      <c r="H15" s="203">
        <v>31456109.049999993</v>
      </c>
    </row>
    <row r="16" spans="2:8" s="205" customFormat="1" ht="20.100000000000001" customHeight="1">
      <c r="B16" s="204" t="s">
        <v>477</v>
      </c>
      <c r="C16" s="202">
        <v>106745241</v>
      </c>
      <c r="D16" s="202">
        <v>17601849.400000002</v>
      </c>
      <c r="E16" s="202">
        <v>124347090.40000008</v>
      </c>
      <c r="F16" s="202">
        <v>74735115.659999982</v>
      </c>
      <c r="G16" s="202">
        <v>72431004.959999979</v>
      </c>
      <c r="H16" s="203">
        <v>49611974.739999995</v>
      </c>
    </row>
    <row r="17" spans="2:9" s="63" customFormat="1" ht="20.100000000000001" customHeight="1">
      <c r="B17" s="201" t="s">
        <v>478</v>
      </c>
      <c r="C17" s="202">
        <v>177478110</v>
      </c>
      <c r="D17" s="202">
        <v>-797743.15999999992</v>
      </c>
      <c r="E17" s="202">
        <v>176680366.83999997</v>
      </c>
      <c r="F17" s="202">
        <v>88302483.820000038</v>
      </c>
      <c r="G17" s="202">
        <v>76633103.780000016</v>
      </c>
      <c r="H17" s="203">
        <v>88377883.019999996</v>
      </c>
    </row>
    <row r="18" spans="2:9" s="63" customFormat="1" ht="20.100000000000001" customHeight="1">
      <c r="B18" s="201" t="s">
        <v>479</v>
      </c>
      <c r="C18" s="202">
        <v>220976690</v>
      </c>
      <c r="D18" s="202">
        <v>28647835.020000011</v>
      </c>
      <c r="E18" s="202">
        <v>249624525.01999986</v>
      </c>
      <c r="F18" s="202">
        <v>104916715.17999998</v>
      </c>
      <c r="G18" s="202">
        <v>97836818.949999988</v>
      </c>
      <c r="H18" s="203">
        <v>144707809.83999994</v>
      </c>
    </row>
    <row r="19" spans="2:9" s="63" customFormat="1" ht="20.100000000000001" customHeight="1">
      <c r="B19" s="201" t="s">
        <v>480</v>
      </c>
      <c r="C19" s="202">
        <v>80426062</v>
      </c>
      <c r="D19" s="202">
        <v>272103375.95999998</v>
      </c>
      <c r="E19" s="202">
        <v>352529437.95999998</v>
      </c>
      <c r="F19" s="202">
        <v>91834917.98999998</v>
      </c>
      <c r="G19" s="202">
        <v>89945836.429999977</v>
      </c>
      <c r="H19" s="203">
        <v>260694519.97</v>
      </c>
      <c r="I19" s="65"/>
    </row>
    <row r="20" spans="2:9" s="63" customFormat="1" ht="20.100000000000001" customHeight="1">
      <c r="B20" s="201" t="s">
        <v>481</v>
      </c>
      <c r="C20" s="202">
        <v>309823278</v>
      </c>
      <c r="D20" s="202">
        <v>9700980.8200000003</v>
      </c>
      <c r="E20" s="202">
        <v>319524258.82000005</v>
      </c>
      <c r="F20" s="202">
        <v>157615500.78999999</v>
      </c>
      <c r="G20" s="202">
        <v>143289741.40000001</v>
      </c>
      <c r="H20" s="203">
        <v>161908758.03000003</v>
      </c>
    </row>
    <row r="21" spans="2:9" s="63" customFormat="1" ht="20.100000000000001" customHeight="1">
      <c r="B21" s="201" t="s">
        <v>482</v>
      </c>
      <c r="C21" s="202">
        <v>47189882</v>
      </c>
      <c r="D21" s="202">
        <v>18348412.229999989</v>
      </c>
      <c r="E21" s="202">
        <v>65538294.229999982</v>
      </c>
      <c r="F21" s="202">
        <v>25849314.460000001</v>
      </c>
      <c r="G21" s="202">
        <v>22846966.440000001</v>
      </c>
      <c r="H21" s="203">
        <v>39688979.770000011</v>
      </c>
    </row>
    <row r="22" spans="2:9" s="63" customFormat="1" ht="20.100000000000001" customHeight="1">
      <c r="B22" s="201" t="s">
        <v>483</v>
      </c>
      <c r="C22" s="202">
        <v>141111039</v>
      </c>
      <c r="D22" s="202">
        <v>37896312.670000032</v>
      </c>
      <c r="E22" s="202">
        <v>179007351.67000002</v>
      </c>
      <c r="F22" s="202">
        <v>97544111.969999969</v>
      </c>
      <c r="G22" s="202">
        <v>94346827.680000022</v>
      </c>
      <c r="H22" s="203">
        <v>81463239.700000048</v>
      </c>
    </row>
    <row r="23" spans="2:9" s="63" customFormat="1" ht="20.100000000000001" customHeight="1">
      <c r="B23" s="201" t="s">
        <v>484</v>
      </c>
      <c r="C23" s="202">
        <v>22909250</v>
      </c>
      <c r="D23" s="202">
        <v>3415694.8500000006</v>
      </c>
      <c r="E23" s="202">
        <v>26324944.850000005</v>
      </c>
      <c r="F23" s="202">
        <v>14135382.43</v>
      </c>
      <c r="G23" s="202">
        <v>13035011.119999999</v>
      </c>
      <c r="H23" s="203">
        <v>12189562.420000004</v>
      </c>
    </row>
    <row r="24" spans="2:9" s="63" customFormat="1" ht="20.100000000000001" customHeight="1">
      <c r="B24" s="201" t="s">
        <v>485</v>
      </c>
      <c r="C24" s="202">
        <v>45000000</v>
      </c>
      <c r="D24" s="202">
        <v>300200</v>
      </c>
      <c r="E24" s="202">
        <v>45300200</v>
      </c>
      <c r="F24" s="202">
        <v>22800200</v>
      </c>
      <c r="G24" s="202">
        <v>22800200</v>
      </c>
      <c r="H24" s="203">
        <v>22500000</v>
      </c>
    </row>
    <row r="25" spans="2:9" s="63" customFormat="1" ht="20.100000000000001" customHeight="1">
      <c r="B25" s="201" t="s">
        <v>486</v>
      </c>
      <c r="C25" s="202">
        <v>13493757</v>
      </c>
      <c r="D25" s="202">
        <v>136880.73000000016</v>
      </c>
      <c r="E25" s="202">
        <v>13630637.730000002</v>
      </c>
      <c r="F25" s="202">
        <v>5403421.6500000004</v>
      </c>
      <c r="G25" s="202">
        <v>4873511.22</v>
      </c>
      <c r="H25" s="203">
        <v>8227216.080000001</v>
      </c>
    </row>
    <row r="26" spans="2:9" s="63" customFormat="1" ht="20.100000000000001" customHeight="1">
      <c r="B26" s="201" t="s">
        <v>487</v>
      </c>
      <c r="C26" s="202">
        <v>110873986</v>
      </c>
      <c r="D26" s="202">
        <v>5358414.7300000014</v>
      </c>
      <c r="E26" s="202">
        <v>116232400.73000005</v>
      </c>
      <c r="F26" s="202">
        <v>54172778.70000001</v>
      </c>
      <c r="G26" s="202">
        <v>52521885.220000014</v>
      </c>
      <c r="H26" s="203">
        <v>62059622.029999986</v>
      </c>
    </row>
    <row r="27" spans="2:9" s="63" customFormat="1" ht="20.100000000000001" customHeight="1">
      <c r="B27" s="201" t="s">
        <v>488</v>
      </c>
      <c r="C27" s="202">
        <v>16094346</v>
      </c>
      <c r="D27" s="202">
        <v>781727.15999999968</v>
      </c>
      <c r="E27" s="202">
        <v>16876073.16</v>
      </c>
      <c r="F27" s="202">
        <v>8988876.6699999999</v>
      </c>
      <c r="G27" s="202">
        <v>8491757.2899999991</v>
      </c>
      <c r="H27" s="203">
        <v>7887196.4900000012</v>
      </c>
    </row>
    <row r="28" spans="2:9" s="63" customFormat="1" ht="20.100000000000001" customHeight="1">
      <c r="B28" s="201" t="s">
        <v>489</v>
      </c>
      <c r="C28" s="202">
        <v>14140414</v>
      </c>
      <c r="D28" s="202">
        <v>2250249.91</v>
      </c>
      <c r="E28" s="202">
        <v>16390663.91</v>
      </c>
      <c r="F28" s="202">
        <v>7695770.0899999989</v>
      </c>
      <c r="G28" s="202">
        <v>7025398.4299999997</v>
      </c>
      <c r="H28" s="203">
        <v>8694893.8200000022</v>
      </c>
    </row>
    <row r="29" spans="2:9" s="63" customFormat="1" ht="20.100000000000001" customHeight="1">
      <c r="B29" s="201" t="s">
        <v>490</v>
      </c>
      <c r="C29" s="202">
        <v>19750932</v>
      </c>
      <c r="D29" s="202">
        <v>3098608.29</v>
      </c>
      <c r="E29" s="202">
        <v>22849540.289999999</v>
      </c>
      <c r="F29" s="202">
        <v>11996819.279999996</v>
      </c>
      <c r="G29" s="202">
        <v>11027151.589999998</v>
      </c>
      <c r="H29" s="203">
        <v>10852721.010000002</v>
      </c>
    </row>
    <row r="30" spans="2:9" s="44" customFormat="1" ht="20.100000000000001" customHeight="1">
      <c r="B30" s="201" t="s">
        <v>491</v>
      </c>
      <c r="C30" s="202">
        <v>221682077</v>
      </c>
      <c r="D30" s="202">
        <v>21514296.219999999</v>
      </c>
      <c r="E30" s="202">
        <v>243196373.22</v>
      </c>
      <c r="F30" s="202">
        <v>88731407.810000002</v>
      </c>
      <c r="G30" s="202">
        <v>84075530.200000003</v>
      </c>
      <c r="H30" s="203">
        <v>154464965.41</v>
      </c>
    </row>
    <row r="31" spans="2:9" s="66" customFormat="1" ht="20.100000000000001" customHeight="1">
      <c r="B31" s="201" t="s">
        <v>492</v>
      </c>
      <c r="C31" s="202">
        <v>87225618</v>
      </c>
      <c r="D31" s="202">
        <v>0</v>
      </c>
      <c r="E31" s="202">
        <v>87225618</v>
      </c>
      <c r="F31" s="202">
        <v>39551704.479999997</v>
      </c>
      <c r="G31" s="202">
        <v>39551704.479999997</v>
      </c>
      <c r="H31" s="203">
        <v>47673913.520000003</v>
      </c>
    </row>
    <row r="32" spans="2:9" s="66" customFormat="1" ht="20.100000000000001" customHeight="1">
      <c r="B32" s="201" t="s">
        <v>493</v>
      </c>
      <c r="C32" s="202">
        <v>79097475</v>
      </c>
      <c r="D32" s="202">
        <v>17881768.279999997</v>
      </c>
      <c r="E32" s="202">
        <v>96979243.280000001</v>
      </c>
      <c r="F32" s="202">
        <v>22980221.830000002</v>
      </c>
      <c r="G32" s="202">
        <v>22980221.830000002</v>
      </c>
      <c r="H32" s="203">
        <v>73999021.450000003</v>
      </c>
    </row>
    <row r="33" spans="2:8" s="66" customFormat="1" ht="20.100000000000001" customHeight="1">
      <c r="B33" s="201" t="s">
        <v>494</v>
      </c>
      <c r="C33" s="202">
        <v>55358984</v>
      </c>
      <c r="D33" s="202">
        <v>3632527.9400000004</v>
      </c>
      <c r="E33" s="202">
        <v>58991511.939999998</v>
      </c>
      <c r="F33" s="202">
        <v>26199481.5</v>
      </c>
      <c r="G33" s="202">
        <v>21543603.890000001</v>
      </c>
      <c r="H33" s="203">
        <v>32792030.439999998</v>
      </c>
    </row>
    <row r="34" spans="2:8" s="66" customFormat="1" ht="20.100000000000001" customHeight="1">
      <c r="B34" s="201" t="s">
        <v>495</v>
      </c>
      <c r="C34" s="202">
        <v>0</v>
      </c>
      <c r="D34" s="202">
        <v>0</v>
      </c>
      <c r="E34" s="202">
        <v>0</v>
      </c>
      <c r="F34" s="202">
        <v>0</v>
      </c>
      <c r="G34" s="202">
        <v>0</v>
      </c>
      <c r="H34" s="203">
        <v>0</v>
      </c>
    </row>
    <row r="35" spans="2:8" s="66" customFormat="1" ht="20.100000000000001" customHeight="1">
      <c r="B35" s="201" t="s">
        <v>496</v>
      </c>
      <c r="C35" s="202">
        <v>0</v>
      </c>
      <c r="D35" s="202">
        <v>0</v>
      </c>
      <c r="E35" s="202">
        <v>0</v>
      </c>
      <c r="F35" s="202">
        <v>0</v>
      </c>
      <c r="G35" s="202">
        <v>0</v>
      </c>
      <c r="H35" s="203">
        <v>0</v>
      </c>
    </row>
    <row r="36" spans="2:8" s="66" customFormat="1" ht="20.100000000000001" customHeight="1" thickBot="1">
      <c r="B36" s="206" t="s">
        <v>172</v>
      </c>
      <c r="C36" s="207">
        <v>1710863964</v>
      </c>
      <c r="D36" s="207">
        <v>489953664.74000001</v>
      </c>
      <c r="E36" s="207">
        <v>2200817628.7400002</v>
      </c>
      <c r="F36" s="207">
        <v>974595368.88999987</v>
      </c>
      <c r="G36" s="207">
        <v>913950056.23000002</v>
      </c>
      <c r="H36" s="208">
        <v>1226222259.8499999</v>
      </c>
    </row>
    <row r="37" spans="2:8" s="63" customFormat="1" ht="15">
      <c r="B37" s="68"/>
      <c r="C37" s="69"/>
      <c r="D37" s="69"/>
      <c r="E37" s="69"/>
      <c r="F37" s="69"/>
      <c r="G37" s="69"/>
      <c r="H37" s="69"/>
    </row>
    <row r="38" spans="2:8" s="45" customFormat="1" ht="3.95" customHeight="1">
      <c r="B38" s="100"/>
      <c r="C38" s="100"/>
      <c r="D38" s="100"/>
      <c r="E38" s="100"/>
      <c r="F38" s="100"/>
      <c r="G38" s="100"/>
      <c r="H38" s="100"/>
    </row>
    <row r="39" spans="2:8" ht="18" customHeight="1">
      <c r="B39" s="39" t="s">
        <v>170</v>
      </c>
    </row>
    <row r="413" spans="2:8">
      <c r="B413" s="42"/>
      <c r="C413" s="42"/>
      <c r="D413" s="42"/>
      <c r="E413" s="42"/>
      <c r="F413" s="42"/>
      <c r="G413" s="42"/>
      <c r="H413" s="42"/>
    </row>
  </sheetData>
  <mergeCells count="10">
    <mergeCell ref="B2:H2"/>
    <mergeCell ref="B3:H3"/>
    <mergeCell ref="B4:H4"/>
    <mergeCell ref="B5:H5"/>
    <mergeCell ref="B6:H6"/>
    <mergeCell ref="B38:H38"/>
    <mergeCell ref="B7:H7"/>
    <mergeCell ref="B9:B10"/>
    <mergeCell ref="C9:G9"/>
    <mergeCell ref="H9:H10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81"/>
  <sheetViews>
    <sheetView showGridLines="0" zoomScale="55" zoomScaleNormal="120" workbookViewId="0">
      <selection activeCell="E26" sqref="E26"/>
    </sheetView>
  </sheetViews>
  <sheetFormatPr baseColWidth="10" defaultColWidth="11.42578125" defaultRowHeight="15"/>
  <cols>
    <col min="1" max="1" width="10.7109375" style="45" customWidth="1"/>
    <col min="2" max="2" width="94.140625" style="45" bestFit="1" customWidth="1"/>
    <col min="3" max="8" width="24.7109375" style="45" customWidth="1"/>
    <col min="9" max="16384" width="11.42578125" style="45"/>
  </cols>
  <sheetData>
    <row r="2" spans="2:8" ht="20.100000000000001" customHeight="1">
      <c r="B2" s="105" t="s">
        <v>161</v>
      </c>
      <c r="C2" s="105"/>
      <c r="D2" s="105"/>
      <c r="E2" s="105"/>
      <c r="F2" s="105"/>
      <c r="G2" s="105"/>
      <c r="H2" s="105"/>
    </row>
    <row r="3" spans="2:8" ht="20.100000000000001" customHeight="1">
      <c r="B3" s="105" t="s">
        <v>404</v>
      </c>
      <c r="C3" s="105"/>
      <c r="D3" s="105"/>
      <c r="E3" s="105"/>
      <c r="F3" s="105"/>
      <c r="G3" s="105"/>
      <c r="H3" s="105"/>
    </row>
    <row r="4" spans="2:8" ht="20.100000000000001" customHeight="1">
      <c r="B4" s="105" t="s">
        <v>405</v>
      </c>
      <c r="C4" s="105"/>
      <c r="D4" s="105"/>
      <c r="E4" s="105"/>
      <c r="F4" s="105"/>
      <c r="G4" s="105"/>
      <c r="H4" s="105"/>
    </row>
    <row r="5" spans="2:8" ht="20.100000000000001" customHeight="1">
      <c r="B5" s="105" t="s">
        <v>418</v>
      </c>
      <c r="C5" s="105"/>
      <c r="D5" s="105"/>
      <c r="E5" s="105"/>
      <c r="F5" s="105"/>
      <c r="G5" s="105"/>
      <c r="H5" s="105"/>
    </row>
    <row r="6" spans="2:8" ht="20.100000000000001" customHeight="1">
      <c r="B6" s="105" t="s">
        <v>468</v>
      </c>
      <c r="C6" s="105"/>
      <c r="D6" s="105"/>
      <c r="E6" s="105"/>
      <c r="F6" s="105"/>
      <c r="G6" s="105"/>
      <c r="H6" s="105"/>
    </row>
    <row r="7" spans="2:8" ht="20.100000000000001" customHeight="1">
      <c r="B7" s="105" t="s">
        <v>1</v>
      </c>
      <c r="C7" s="105"/>
      <c r="D7" s="105"/>
      <c r="E7" s="105"/>
      <c r="F7" s="105"/>
      <c r="G7" s="105"/>
      <c r="H7" s="105"/>
    </row>
    <row r="8" spans="2:8" ht="3.95" customHeight="1">
      <c r="B8" s="100"/>
      <c r="C8" s="100"/>
      <c r="D8" s="100"/>
      <c r="E8" s="100"/>
      <c r="F8" s="100"/>
      <c r="G8" s="100"/>
      <c r="H8" s="100"/>
    </row>
    <row r="9" spans="2:8" ht="5.0999999999999996" customHeight="1" thickBot="1">
      <c r="B9" s="89"/>
      <c r="C9" s="89"/>
      <c r="D9" s="89"/>
      <c r="E9" s="89"/>
      <c r="F9" s="89"/>
      <c r="G9" s="89"/>
      <c r="H9" s="89"/>
    </row>
    <row r="10" spans="2:8" ht="20.100000000000001" customHeight="1" thickBot="1">
      <c r="B10" s="139" t="s">
        <v>2</v>
      </c>
      <c r="C10" s="101" t="s">
        <v>244</v>
      </c>
      <c r="D10" s="141"/>
      <c r="E10" s="141"/>
      <c r="F10" s="141"/>
      <c r="G10" s="102"/>
      <c r="H10" s="139" t="s">
        <v>407</v>
      </c>
    </row>
    <row r="11" spans="2:8" ht="20.100000000000001" customHeight="1" thickBot="1">
      <c r="B11" s="140"/>
      <c r="C11" s="46" t="s">
        <v>168</v>
      </c>
      <c r="D11" s="46" t="s">
        <v>419</v>
      </c>
      <c r="E11" s="46" t="s">
        <v>246</v>
      </c>
      <c r="F11" s="46" t="s">
        <v>166</v>
      </c>
      <c r="G11" s="46" t="s">
        <v>169</v>
      </c>
      <c r="H11" s="140"/>
    </row>
    <row r="12" spans="2:8" ht="20.100000000000001" customHeight="1">
      <c r="B12" s="57" t="s">
        <v>420</v>
      </c>
      <c r="C12" s="48">
        <v>1489181887</v>
      </c>
      <c r="D12" s="48">
        <v>468439368.51999998</v>
      </c>
      <c r="E12" s="48">
        <v>1957621255.52</v>
      </c>
      <c r="F12" s="52">
        <v>885863961.08000004</v>
      </c>
      <c r="G12" s="48">
        <v>829874526.02999997</v>
      </c>
      <c r="H12" s="54">
        <v>1071757294.4400001</v>
      </c>
    </row>
    <row r="13" spans="2:8" ht="20.100000000000001" customHeight="1">
      <c r="B13" s="57" t="s">
        <v>421</v>
      </c>
      <c r="C13" s="48">
        <v>825304067</v>
      </c>
      <c r="D13" s="48">
        <v>103483513.45999999</v>
      </c>
      <c r="E13" s="48">
        <v>928787580.46000004</v>
      </c>
      <c r="F13" s="52">
        <v>455640823.36000001</v>
      </c>
      <c r="G13" s="48">
        <v>415802275.63999999</v>
      </c>
      <c r="H13" s="54">
        <v>473146757.10000002</v>
      </c>
    </row>
    <row r="14" spans="2:8" ht="20.100000000000001" customHeight="1">
      <c r="B14" s="57" t="s">
        <v>277</v>
      </c>
      <c r="C14" s="48">
        <v>34495761</v>
      </c>
      <c r="D14" s="48">
        <v>-220974.74</v>
      </c>
      <c r="E14" s="48">
        <v>34274786.259999998</v>
      </c>
      <c r="F14" s="52">
        <v>15253741.74</v>
      </c>
      <c r="G14" s="48">
        <v>13928041.83</v>
      </c>
      <c r="H14" s="54">
        <v>19021044.52</v>
      </c>
    </row>
    <row r="15" spans="2:8" ht="20.100000000000001" customHeight="1">
      <c r="B15" s="57" t="s">
        <v>276</v>
      </c>
      <c r="C15" s="48">
        <v>0</v>
      </c>
      <c r="D15" s="48">
        <v>0</v>
      </c>
      <c r="E15" s="48">
        <v>0</v>
      </c>
      <c r="F15" s="52">
        <v>0</v>
      </c>
      <c r="G15" s="48">
        <v>0</v>
      </c>
      <c r="H15" s="54">
        <v>0</v>
      </c>
    </row>
    <row r="16" spans="2:8" ht="20.100000000000001" customHeight="1">
      <c r="B16" s="57" t="s">
        <v>275</v>
      </c>
      <c r="C16" s="48">
        <v>131287263</v>
      </c>
      <c r="D16" s="48">
        <v>39664534.200000003</v>
      </c>
      <c r="E16" s="48">
        <v>170951797.19999999</v>
      </c>
      <c r="F16" s="52">
        <v>87949071.280000001</v>
      </c>
      <c r="G16" s="48">
        <v>81348036.569999993</v>
      </c>
      <c r="H16" s="54">
        <v>83002725.920000002</v>
      </c>
    </row>
    <row r="17" spans="2:8" ht="20.100000000000001" customHeight="1">
      <c r="B17" s="57" t="s">
        <v>274</v>
      </c>
      <c r="C17" s="48">
        <v>0</v>
      </c>
      <c r="D17" s="48">
        <v>0</v>
      </c>
      <c r="E17" s="48">
        <v>0</v>
      </c>
      <c r="F17" s="52">
        <v>0</v>
      </c>
      <c r="G17" s="48">
        <v>0</v>
      </c>
      <c r="H17" s="54">
        <v>0</v>
      </c>
    </row>
    <row r="18" spans="2:8" ht="20.100000000000001" customHeight="1">
      <c r="B18" s="57" t="s">
        <v>273</v>
      </c>
      <c r="C18" s="48">
        <v>91745241</v>
      </c>
      <c r="D18" s="48">
        <v>19290069.649999999</v>
      </c>
      <c r="E18" s="48">
        <v>111035310.65000001</v>
      </c>
      <c r="F18" s="52">
        <v>61423335.909999996</v>
      </c>
      <c r="G18" s="48">
        <v>59119225.210000001</v>
      </c>
      <c r="H18" s="54">
        <v>49611974.740000002</v>
      </c>
    </row>
    <row r="19" spans="2:8" ht="20.100000000000001" customHeight="1">
      <c r="B19" s="57" t="s">
        <v>272</v>
      </c>
      <c r="C19" s="48">
        <v>0</v>
      </c>
      <c r="D19" s="48">
        <v>0</v>
      </c>
      <c r="E19" s="48">
        <v>0</v>
      </c>
      <c r="F19" s="52">
        <v>0</v>
      </c>
      <c r="G19" s="48">
        <v>0</v>
      </c>
      <c r="H19" s="54">
        <v>0</v>
      </c>
    </row>
    <row r="20" spans="2:8" ht="20.100000000000001" customHeight="1">
      <c r="B20" s="57" t="s">
        <v>271</v>
      </c>
      <c r="C20" s="48">
        <v>331520397</v>
      </c>
      <c r="D20" s="48">
        <v>24673105.32</v>
      </c>
      <c r="E20" s="48">
        <v>356193502.31999999</v>
      </c>
      <c r="F20" s="52">
        <v>169531212.90000001</v>
      </c>
      <c r="G20" s="48">
        <v>153550958.63999999</v>
      </c>
      <c r="H20" s="54">
        <v>186662289.41999999</v>
      </c>
    </row>
    <row r="21" spans="2:8" ht="20.100000000000001" customHeight="1">
      <c r="B21" s="57" t="s">
        <v>270</v>
      </c>
      <c r="C21" s="48">
        <v>236255405</v>
      </c>
      <c r="D21" s="48">
        <v>20076779.030000001</v>
      </c>
      <c r="E21" s="48">
        <v>256332184.03</v>
      </c>
      <c r="F21" s="52">
        <v>121483461.53</v>
      </c>
      <c r="G21" s="48">
        <v>107856013.39</v>
      </c>
      <c r="H21" s="54">
        <v>134848722.5</v>
      </c>
    </row>
    <row r="22" spans="2:8" ht="20.100000000000001" customHeight="1">
      <c r="B22" s="57" t="s">
        <v>422</v>
      </c>
      <c r="C22" s="48">
        <v>612528191</v>
      </c>
      <c r="D22" s="48">
        <v>337500482.41000003</v>
      </c>
      <c r="E22" s="48">
        <v>950028673.40999997</v>
      </c>
      <c r="F22" s="52">
        <v>369908588.05000001</v>
      </c>
      <c r="G22" s="48">
        <v>355421060.82999998</v>
      </c>
      <c r="H22" s="54">
        <v>580120085.36000001</v>
      </c>
    </row>
    <row r="23" spans="2:8" ht="20.100000000000001" customHeight="1">
      <c r="B23" s="57" t="s">
        <v>269</v>
      </c>
      <c r="C23" s="48">
        <v>2430379</v>
      </c>
      <c r="D23" s="48">
        <v>7421786.2199999997</v>
      </c>
      <c r="E23" s="48">
        <v>9852165.2200000007</v>
      </c>
      <c r="F23" s="52">
        <v>7551156.5800000001</v>
      </c>
      <c r="G23" s="48">
        <v>7450190.5099999998</v>
      </c>
      <c r="H23" s="54">
        <v>2301008.64</v>
      </c>
    </row>
    <row r="24" spans="2:8" ht="20.100000000000001" customHeight="1">
      <c r="B24" s="57" t="s">
        <v>268</v>
      </c>
      <c r="C24" s="48">
        <v>493639718</v>
      </c>
      <c r="D24" s="48">
        <v>298893526.86000001</v>
      </c>
      <c r="E24" s="48">
        <v>792533244.86000001</v>
      </c>
      <c r="F24" s="52">
        <v>277831829.04000002</v>
      </c>
      <c r="G24" s="48">
        <v>265857656.53999999</v>
      </c>
      <c r="H24" s="54">
        <v>514701415.81999999</v>
      </c>
    </row>
    <row r="25" spans="2:8" ht="20.100000000000001" customHeight="1">
      <c r="B25" s="57" t="s">
        <v>267</v>
      </c>
      <c r="C25" s="48">
        <v>0</v>
      </c>
      <c r="D25" s="48">
        <v>0</v>
      </c>
      <c r="E25" s="48">
        <v>0</v>
      </c>
      <c r="F25" s="52">
        <v>0</v>
      </c>
      <c r="G25" s="48">
        <v>0</v>
      </c>
      <c r="H25" s="54">
        <v>0</v>
      </c>
    </row>
    <row r="26" spans="2:8" ht="20.100000000000001" customHeight="1">
      <c r="B26" s="57" t="s">
        <v>266</v>
      </c>
      <c r="C26" s="48">
        <v>35264401</v>
      </c>
      <c r="D26" s="48">
        <v>940721.35</v>
      </c>
      <c r="E26" s="48">
        <v>36205122.350000001</v>
      </c>
      <c r="F26" s="52">
        <v>15010728.02</v>
      </c>
      <c r="G26" s="48">
        <v>13801532.119999999</v>
      </c>
      <c r="H26" s="54">
        <v>21194394.329999998</v>
      </c>
    </row>
    <row r="27" spans="2:8" ht="20.100000000000001" customHeight="1">
      <c r="B27" s="57" t="s">
        <v>265</v>
      </c>
      <c r="C27" s="48">
        <v>20362958</v>
      </c>
      <c r="D27" s="48">
        <v>28092255.41</v>
      </c>
      <c r="E27" s="48">
        <v>48455213.409999996</v>
      </c>
      <c r="F27" s="52">
        <v>38691123.049999997</v>
      </c>
      <c r="G27" s="48">
        <v>38244619.899999999</v>
      </c>
      <c r="H27" s="54">
        <v>9764090.3599999994</v>
      </c>
    </row>
    <row r="28" spans="2:8" ht="20.100000000000001" customHeight="1">
      <c r="B28" s="57" t="s">
        <v>264</v>
      </c>
      <c r="C28" s="48">
        <v>59140414</v>
      </c>
      <c r="D28" s="48">
        <v>2249475.38</v>
      </c>
      <c r="E28" s="48">
        <v>61389889.380000003</v>
      </c>
      <c r="F28" s="52">
        <v>30194995.559999999</v>
      </c>
      <c r="G28" s="48">
        <v>29524623.899999999</v>
      </c>
      <c r="H28" s="54">
        <v>31194893.82</v>
      </c>
    </row>
    <row r="29" spans="2:8" ht="20.100000000000001" customHeight="1">
      <c r="B29" s="57" t="s">
        <v>263</v>
      </c>
      <c r="C29" s="48">
        <v>1690321</v>
      </c>
      <c r="D29" s="48">
        <v>-97282.81</v>
      </c>
      <c r="E29" s="48">
        <v>1593038.19</v>
      </c>
      <c r="F29" s="52">
        <v>628755.80000000005</v>
      </c>
      <c r="G29" s="48">
        <v>542437.86</v>
      </c>
      <c r="H29" s="54">
        <v>964282.39</v>
      </c>
    </row>
    <row r="30" spans="2:8" ht="20.100000000000001" customHeight="1">
      <c r="B30" s="57" t="s">
        <v>423</v>
      </c>
      <c r="C30" s="48">
        <v>36349629</v>
      </c>
      <c r="D30" s="48">
        <v>1365317.8</v>
      </c>
      <c r="E30" s="48">
        <v>37714946.799999997</v>
      </c>
      <c r="F30" s="52">
        <v>19224494.82</v>
      </c>
      <c r="G30" s="48">
        <v>17561134.710000001</v>
      </c>
      <c r="H30" s="54">
        <v>18490451.98</v>
      </c>
    </row>
    <row r="31" spans="2:8" ht="20.100000000000001" customHeight="1">
      <c r="B31" s="57" t="s">
        <v>261</v>
      </c>
      <c r="C31" s="48">
        <v>7427712</v>
      </c>
      <c r="D31" s="48">
        <v>-241938.96</v>
      </c>
      <c r="E31" s="48">
        <v>7185773.04</v>
      </c>
      <c r="F31" s="52">
        <v>2973760.6</v>
      </c>
      <c r="G31" s="48">
        <v>2598084.5099999998</v>
      </c>
      <c r="H31" s="54">
        <v>4212012.4400000004</v>
      </c>
    </row>
    <row r="32" spans="2:8" ht="20.100000000000001" customHeight="1">
      <c r="B32" s="57" t="s">
        <v>260</v>
      </c>
      <c r="C32" s="48">
        <v>6000243</v>
      </c>
      <c r="D32" s="48">
        <v>4968.51</v>
      </c>
      <c r="E32" s="48">
        <v>6005211.5099999998</v>
      </c>
      <c r="F32" s="52">
        <v>3742360.88</v>
      </c>
      <c r="G32" s="48">
        <v>3669040.48</v>
      </c>
      <c r="H32" s="54">
        <v>2262850.63</v>
      </c>
    </row>
    <row r="33" spans="2:8" ht="20.100000000000001" customHeight="1">
      <c r="B33" s="57" t="s">
        <v>259</v>
      </c>
      <c r="C33" s="48">
        <v>0</v>
      </c>
      <c r="D33" s="48">
        <v>0</v>
      </c>
      <c r="E33" s="48">
        <v>0</v>
      </c>
      <c r="F33" s="52">
        <v>0</v>
      </c>
      <c r="G33" s="48">
        <v>0</v>
      </c>
      <c r="H33" s="54">
        <v>0</v>
      </c>
    </row>
    <row r="34" spans="2:8" ht="20.100000000000001" customHeight="1">
      <c r="B34" s="57" t="s">
        <v>258</v>
      </c>
      <c r="C34" s="48">
        <v>0</v>
      </c>
      <c r="D34" s="48">
        <v>0</v>
      </c>
      <c r="E34" s="48">
        <v>0</v>
      </c>
      <c r="F34" s="52">
        <v>0</v>
      </c>
      <c r="G34" s="48">
        <v>0</v>
      </c>
      <c r="H34" s="54">
        <v>0</v>
      </c>
    </row>
    <row r="35" spans="2:8" ht="20.100000000000001" customHeight="1">
      <c r="B35" s="57" t="s">
        <v>257</v>
      </c>
      <c r="C35" s="48">
        <v>0</v>
      </c>
      <c r="D35" s="48">
        <v>0</v>
      </c>
      <c r="E35" s="48">
        <v>0</v>
      </c>
      <c r="F35" s="52">
        <v>0</v>
      </c>
      <c r="G35" s="48">
        <v>0</v>
      </c>
      <c r="H35" s="54">
        <v>0</v>
      </c>
    </row>
    <row r="36" spans="2:8" ht="20.100000000000001" customHeight="1">
      <c r="B36" s="57" t="s">
        <v>256</v>
      </c>
      <c r="C36" s="48">
        <v>0</v>
      </c>
      <c r="D36" s="48">
        <v>0</v>
      </c>
      <c r="E36" s="48">
        <v>0</v>
      </c>
      <c r="F36" s="52">
        <v>0</v>
      </c>
      <c r="G36" s="48">
        <v>0</v>
      </c>
      <c r="H36" s="54">
        <v>0</v>
      </c>
    </row>
    <row r="37" spans="2:8" ht="20.100000000000001" customHeight="1">
      <c r="B37" s="57" t="s">
        <v>255</v>
      </c>
      <c r="C37" s="48">
        <v>6032597</v>
      </c>
      <c r="D37" s="48">
        <v>453259.65</v>
      </c>
      <c r="E37" s="48">
        <v>6485856.6500000004</v>
      </c>
      <c r="F37" s="52">
        <v>3177043.66</v>
      </c>
      <c r="G37" s="48">
        <v>2986489.91</v>
      </c>
      <c r="H37" s="54">
        <v>3308812.99</v>
      </c>
    </row>
    <row r="38" spans="2:8" ht="20.100000000000001" customHeight="1">
      <c r="B38" s="57" t="s">
        <v>254</v>
      </c>
      <c r="C38" s="48">
        <v>0</v>
      </c>
      <c r="D38" s="48">
        <v>0</v>
      </c>
      <c r="E38" s="48">
        <v>0</v>
      </c>
      <c r="F38" s="52">
        <v>0</v>
      </c>
      <c r="G38" s="48">
        <v>0</v>
      </c>
      <c r="H38" s="54">
        <v>0</v>
      </c>
    </row>
    <row r="39" spans="2:8" ht="20.100000000000001" customHeight="1">
      <c r="B39" s="57" t="s">
        <v>253</v>
      </c>
      <c r="C39" s="48">
        <v>16889077</v>
      </c>
      <c r="D39" s="48">
        <v>1149028.6000000001</v>
      </c>
      <c r="E39" s="48">
        <v>18038105.600000001</v>
      </c>
      <c r="F39" s="52">
        <v>9331329.6799999997</v>
      </c>
      <c r="G39" s="48">
        <v>8307519.8099999996</v>
      </c>
      <c r="H39" s="54">
        <v>8706775.9199999999</v>
      </c>
    </row>
    <row r="40" spans="2:8" ht="20.100000000000001" customHeight="1">
      <c r="B40" s="57" t="s">
        <v>424</v>
      </c>
      <c r="C40" s="48">
        <v>15000000</v>
      </c>
      <c r="D40" s="48">
        <v>26090054.850000001</v>
      </c>
      <c r="E40" s="48">
        <v>41090054.850000001</v>
      </c>
      <c r="F40" s="52">
        <v>41090054.850000001</v>
      </c>
      <c r="G40" s="48">
        <v>41090054.850000001</v>
      </c>
      <c r="H40" s="54">
        <v>0</v>
      </c>
    </row>
    <row r="41" spans="2:8" ht="20.100000000000001" customHeight="1">
      <c r="B41" s="57" t="s">
        <v>252</v>
      </c>
      <c r="C41" s="48">
        <v>15000000</v>
      </c>
      <c r="D41" s="48">
        <v>-3208488.63</v>
      </c>
      <c r="E41" s="48">
        <v>11791511.369999999</v>
      </c>
      <c r="F41" s="52">
        <v>11791511.369999999</v>
      </c>
      <c r="G41" s="48">
        <v>11791511.369999999</v>
      </c>
      <c r="H41" s="54">
        <v>0</v>
      </c>
    </row>
    <row r="42" spans="2:8" ht="20.100000000000001" customHeight="1">
      <c r="B42" s="57" t="s">
        <v>251</v>
      </c>
      <c r="C42" s="48">
        <v>0</v>
      </c>
      <c r="D42" s="48">
        <v>0</v>
      </c>
      <c r="E42" s="48">
        <v>0</v>
      </c>
      <c r="F42" s="52">
        <v>0</v>
      </c>
      <c r="G42" s="48">
        <v>0</v>
      </c>
      <c r="H42" s="54">
        <v>0</v>
      </c>
    </row>
    <row r="43" spans="2:8" ht="20.100000000000001" customHeight="1">
      <c r="B43" s="57" t="s">
        <v>250</v>
      </c>
      <c r="C43" s="48">
        <v>0</v>
      </c>
      <c r="D43" s="48">
        <v>0</v>
      </c>
      <c r="E43" s="48">
        <v>0</v>
      </c>
      <c r="F43" s="52">
        <v>0</v>
      </c>
      <c r="G43" s="48">
        <v>0</v>
      </c>
      <c r="H43" s="54">
        <v>0</v>
      </c>
    </row>
    <row r="44" spans="2:8" ht="20.100000000000001" customHeight="1">
      <c r="B44" s="57" t="s">
        <v>249</v>
      </c>
      <c r="C44" s="48">
        <v>0</v>
      </c>
      <c r="D44" s="48">
        <v>29298543.48</v>
      </c>
      <c r="E44" s="48">
        <v>29298543.48</v>
      </c>
      <c r="F44" s="52">
        <v>29298543.48</v>
      </c>
      <c r="G44" s="48">
        <v>29298543.48</v>
      </c>
      <c r="H44" s="54">
        <v>0</v>
      </c>
    </row>
    <row r="45" spans="2:8" ht="20.100000000000001" customHeight="1">
      <c r="B45" s="57" t="s">
        <v>425</v>
      </c>
      <c r="C45" s="48">
        <v>221682077</v>
      </c>
      <c r="D45" s="48">
        <v>21514296.219999999</v>
      </c>
      <c r="E45" s="48">
        <v>243196373.22</v>
      </c>
      <c r="F45" s="52">
        <v>88731407.810000002</v>
      </c>
      <c r="G45" s="48">
        <v>84075530.200000003</v>
      </c>
      <c r="H45" s="54">
        <v>154464965.41</v>
      </c>
    </row>
    <row r="46" spans="2:8" ht="20.100000000000001" customHeight="1">
      <c r="B46" s="57" t="s">
        <v>421</v>
      </c>
      <c r="C46" s="48">
        <v>55358984</v>
      </c>
      <c r="D46" s="48">
        <v>4150.54</v>
      </c>
      <c r="E46" s="48">
        <v>55363134.539999999</v>
      </c>
      <c r="F46" s="52">
        <v>22571104.100000001</v>
      </c>
      <c r="G46" s="48">
        <v>17915226.489999998</v>
      </c>
      <c r="H46" s="54">
        <v>32792030.440000001</v>
      </c>
    </row>
    <row r="47" spans="2:8" ht="20.100000000000001" customHeight="1">
      <c r="B47" s="57" t="s">
        <v>277</v>
      </c>
      <c r="C47" s="48">
        <v>0</v>
      </c>
      <c r="D47" s="48">
        <v>0</v>
      </c>
      <c r="E47" s="48">
        <v>0</v>
      </c>
      <c r="F47" s="52">
        <v>0</v>
      </c>
      <c r="G47" s="48">
        <v>0</v>
      </c>
      <c r="H47" s="54">
        <v>0</v>
      </c>
    </row>
    <row r="48" spans="2:8" ht="20.100000000000001" customHeight="1">
      <c r="B48" s="57" t="s">
        <v>276</v>
      </c>
      <c r="C48" s="48">
        <v>0</v>
      </c>
      <c r="D48" s="48">
        <v>0</v>
      </c>
      <c r="E48" s="48">
        <v>0</v>
      </c>
      <c r="F48" s="52">
        <v>0</v>
      </c>
      <c r="G48" s="48">
        <v>0</v>
      </c>
      <c r="H48" s="54">
        <v>0</v>
      </c>
    </row>
    <row r="49" spans="2:8" ht="20.100000000000001" customHeight="1">
      <c r="B49" s="57" t="s">
        <v>275</v>
      </c>
      <c r="C49" s="48">
        <v>0</v>
      </c>
      <c r="D49" s="48">
        <v>0</v>
      </c>
      <c r="E49" s="48">
        <v>0</v>
      </c>
      <c r="F49" s="52">
        <v>0</v>
      </c>
      <c r="G49" s="48">
        <v>0</v>
      </c>
      <c r="H49" s="54">
        <v>0</v>
      </c>
    </row>
    <row r="50" spans="2:8" ht="20.100000000000001" customHeight="1">
      <c r="B50" s="57" t="s">
        <v>274</v>
      </c>
      <c r="C50" s="48">
        <v>0</v>
      </c>
      <c r="D50" s="48">
        <v>0</v>
      </c>
      <c r="E50" s="48">
        <v>0</v>
      </c>
      <c r="F50" s="52">
        <v>0</v>
      </c>
      <c r="G50" s="48">
        <v>0</v>
      </c>
      <c r="H50" s="54">
        <v>0</v>
      </c>
    </row>
    <row r="51" spans="2:8" ht="20.100000000000001" customHeight="1">
      <c r="B51" s="57" t="s">
        <v>273</v>
      </c>
      <c r="C51" s="48">
        <v>0</v>
      </c>
      <c r="D51" s="48">
        <v>0</v>
      </c>
      <c r="E51" s="48">
        <v>0</v>
      </c>
      <c r="F51" s="52">
        <v>0</v>
      </c>
      <c r="G51" s="48">
        <v>0</v>
      </c>
      <c r="H51" s="54">
        <v>0</v>
      </c>
    </row>
    <row r="52" spans="2:8" ht="20.100000000000001" customHeight="1">
      <c r="B52" s="57" t="s">
        <v>272</v>
      </c>
      <c r="C52" s="48">
        <v>0</v>
      </c>
      <c r="D52" s="48">
        <v>0</v>
      </c>
      <c r="E52" s="48">
        <v>0</v>
      </c>
      <c r="F52" s="52">
        <v>0</v>
      </c>
      <c r="G52" s="48">
        <v>0</v>
      </c>
      <c r="H52" s="54">
        <v>0</v>
      </c>
    </row>
    <row r="53" spans="2:8" ht="20.100000000000001" customHeight="1">
      <c r="B53" s="57" t="s">
        <v>271</v>
      </c>
      <c r="C53" s="48">
        <v>55358984</v>
      </c>
      <c r="D53" s="48">
        <v>4150.54</v>
      </c>
      <c r="E53" s="48">
        <v>55363134.539999999</v>
      </c>
      <c r="F53" s="52">
        <v>22571104.100000001</v>
      </c>
      <c r="G53" s="48">
        <v>17915226.489999998</v>
      </c>
      <c r="H53" s="54">
        <v>32792030.440000001</v>
      </c>
    </row>
    <row r="54" spans="2:8" ht="20.100000000000001" customHeight="1">
      <c r="B54" s="57" t="s">
        <v>270</v>
      </c>
      <c r="C54" s="48">
        <v>0</v>
      </c>
      <c r="D54" s="48">
        <v>0</v>
      </c>
      <c r="E54" s="48">
        <v>0</v>
      </c>
      <c r="F54" s="52">
        <v>0</v>
      </c>
      <c r="G54" s="48">
        <v>0</v>
      </c>
      <c r="H54" s="54">
        <v>0</v>
      </c>
    </row>
    <row r="55" spans="2:8" ht="20.100000000000001" customHeight="1">
      <c r="B55" s="57" t="s">
        <v>422</v>
      </c>
      <c r="C55" s="48">
        <v>166323093</v>
      </c>
      <c r="D55" s="48">
        <v>17881768.280000001</v>
      </c>
      <c r="E55" s="48">
        <v>184204861.28</v>
      </c>
      <c r="F55" s="52">
        <v>62531926.310000002</v>
      </c>
      <c r="G55" s="48">
        <v>62531926.310000002</v>
      </c>
      <c r="H55" s="54">
        <v>121672934.97</v>
      </c>
    </row>
    <row r="56" spans="2:8" ht="20.100000000000001" customHeight="1">
      <c r="B56" s="57" t="s">
        <v>269</v>
      </c>
      <c r="C56" s="48">
        <v>0</v>
      </c>
      <c r="D56" s="48">
        <v>0</v>
      </c>
      <c r="E56" s="48">
        <v>0</v>
      </c>
      <c r="F56" s="52">
        <v>0</v>
      </c>
      <c r="G56" s="48">
        <v>0</v>
      </c>
      <c r="H56" s="54">
        <v>0</v>
      </c>
    </row>
    <row r="57" spans="2:8" ht="20.100000000000001" customHeight="1">
      <c r="B57" s="57" t="s">
        <v>268</v>
      </c>
      <c r="C57" s="48">
        <v>166323093</v>
      </c>
      <c r="D57" s="48">
        <v>17881768.280000001</v>
      </c>
      <c r="E57" s="48">
        <v>184204861.28</v>
      </c>
      <c r="F57" s="52">
        <v>62531926.310000002</v>
      </c>
      <c r="G57" s="48">
        <v>62531926.310000002</v>
      </c>
      <c r="H57" s="54">
        <v>121672934.97</v>
      </c>
    </row>
    <row r="58" spans="2:8" ht="20.100000000000001" customHeight="1">
      <c r="B58" s="57" t="s">
        <v>267</v>
      </c>
      <c r="C58" s="48">
        <v>0</v>
      </c>
      <c r="D58" s="48">
        <v>0</v>
      </c>
      <c r="E58" s="48">
        <v>0</v>
      </c>
      <c r="F58" s="52">
        <v>0</v>
      </c>
      <c r="G58" s="48">
        <v>0</v>
      </c>
      <c r="H58" s="54">
        <v>0</v>
      </c>
    </row>
    <row r="59" spans="2:8" ht="20.100000000000001" customHeight="1">
      <c r="B59" s="57" t="s">
        <v>266</v>
      </c>
      <c r="C59" s="48">
        <v>0</v>
      </c>
      <c r="D59" s="48">
        <v>0</v>
      </c>
      <c r="E59" s="48">
        <v>0</v>
      </c>
      <c r="F59" s="52">
        <v>0</v>
      </c>
      <c r="G59" s="48">
        <v>0</v>
      </c>
      <c r="H59" s="54">
        <v>0</v>
      </c>
    </row>
    <row r="60" spans="2:8" ht="20.100000000000001" customHeight="1">
      <c r="B60" s="57" t="s">
        <v>265</v>
      </c>
      <c r="C60" s="48">
        <v>0</v>
      </c>
      <c r="D60" s="48">
        <v>0</v>
      </c>
      <c r="E60" s="48">
        <v>0</v>
      </c>
      <c r="F60" s="52">
        <v>0</v>
      </c>
      <c r="G60" s="48">
        <v>0</v>
      </c>
      <c r="H60" s="54">
        <v>0</v>
      </c>
    </row>
    <row r="61" spans="2:8" ht="20.100000000000001" customHeight="1">
      <c r="B61" s="57" t="s">
        <v>264</v>
      </c>
      <c r="C61" s="48">
        <v>0</v>
      </c>
      <c r="D61" s="48">
        <v>0</v>
      </c>
      <c r="E61" s="48">
        <v>0</v>
      </c>
      <c r="F61" s="52">
        <v>0</v>
      </c>
      <c r="G61" s="48">
        <v>0</v>
      </c>
      <c r="H61" s="54">
        <v>0</v>
      </c>
    </row>
    <row r="62" spans="2:8" ht="20.100000000000001" customHeight="1">
      <c r="B62" s="57" t="s">
        <v>263</v>
      </c>
      <c r="C62" s="48">
        <v>0</v>
      </c>
      <c r="D62" s="48">
        <v>0</v>
      </c>
      <c r="E62" s="48">
        <v>0</v>
      </c>
      <c r="F62" s="52">
        <v>0</v>
      </c>
      <c r="G62" s="48">
        <v>0</v>
      </c>
      <c r="H62" s="54">
        <v>0</v>
      </c>
    </row>
    <row r="63" spans="2:8" ht="20.100000000000001" customHeight="1">
      <c r="B63" s="57" t="s">
        <v>262</v>
      </c>
      <c r="C63" s="48">
        <v>0</v>
      </c>
      <c r="D63" s="48">
        <v>0</v>
      </c>
      <c r="E63" s="48">
        <v>0</v>
      </c>
      <c r="F63" s="52">
        <v>0</v>
      </c>
      <c r="G63" s="48">
        <v>0</v>
      </c>
      <c r="H63" s="54">
        <v>0</v>
      </c>
    </row>
    <row r="64" spans="2:8" ht="20.100000000000001" customHeight="1">
      <c r="B64" s="57" t="s">
        <v>261</v>
      </c>
      <c r="C64" s="48">
        <v>0</v>
      </c>
      <c r="D64" s="48">
        <v>0</v>
      </c>
      <c r="E64" s="48">
        <v>0</v>
      </c>
      <c r="F64" s="52">
        <v>0</v>
      </c>
      <c r="G64" s="48">
        <v>0</v>
      </c>
      <c r="H64" s="54">
        <v>0</v>
      </c>
    </row>
    <row r="65" spans="2:8" ht="20.100000000000001" customHeight="1">
      <c r="B65" s="57" t="s">
        <v>260</v>
      </c>
      <c r="C65" s="48">
        <v>0</v>
      </c>
      <c r="D65" s="48">
        <v>0</v>
      </c>
      <c r="E65" s="48">
        <v>0</v>
      </c>
      <c r="F65" s="52">
        <v>0</v>
      </c>
      <c r="G65" s="48">
        <v>0</v>
      </c>
      <c r="H65" s="54">
        <v>0</v>
      </c>
    </row>
    <row r="66" spans="2:8" ht="20.100000000000001" customHeight="1">
      <c r="B66" s="57" t="s">
        <v>259</v>
      </c>
      <c r="C66" s="48">
        <v>0</v>
      </c>
      <c r="D66" s="48">
        <v>0</v>
      </c>
      <c r="E66" s="48">
        <v>0</v>
      </c>
      <c r="F66" s="52">
        <v>0</v>
      </c>
      <c r="G66" s="48">
        <v>0</v>
      </c>
      <c r="H66" s="54">
        <v>0</v>
      </c>
    </row>
    <row r="67" spans="2:8" ht="20.100000000000001" customHeight="1">
      <c r="B67" s="57" t="s">
        <v>258</v>
      </c>
      <c r="C67" s="48">
        <v>0</v>
      </c>
      <c r="D67" s="48">
        <v>0</v>
      </c>
      <c r="E67" s="48">
        <v>0</v>
      </c>
      <c r="F67" s="52">
        <v>0</v>
      </c>
      <c r="G67" s="48">
        <v>0</v>
      </c>
      <c r="H67" s="54">
        <v>0</v>
      </c>
    </row>
    <row r="68" spans="2:8" ht="20.100000000000001" customHeight="1">
      <c r="B68" s="57" t="s">
        <v>257</v>
      </c>
      <c r="C68" s="48">
        <v>0</v>
      </c>
      <c r="D68" s="48">
        <v>0</v>
      </c>
      <c r="E68" s="48">
        <v>0</v>
      </c>
      <c r="F68" s="52">
        <v>0</v>
      </c>
      <c r="G68" s="48">
        <v>0</v>
      </c>
      <c r="H68" s="54">
        <v>0</v>
      </c>
    </row>
    <row r="69" spans="2:8" ht="20.100000000000001" customHeight="1">
      <c r="B69" s="57" t="s">
        <v>256</v>
      </c>
      <c r="C69" s="48">
        <v>0</v>
      </c>
      <c r="D69" s="48">
        <v>0</v>
      </c>
      <c r="E69" s="48">
        <v>0</v>
      </c>
      <c r="F69" s="52">
        <v>0</v>
      </c>
      <c r="G69" s="48">
        <v>0</v>
      </c>
      <c r="H69" s="54">
        <v>0</v>
      </c>
    </row>
    <row r="70" spans="2:8" ht="20.100000000000001" customHeight="1">
      <c r="B70" s="57" t="s">
        <v>255</v>
      </c>
      <c r="C70" s="48">
        <v>0</v>
      </c>
      <c r="D70" s="48">
        <v>0</v>
      </c>
      <c r="E70" s="48">
        <v>0</v>
      </c>
      <c r="F70" s="52">
        <v>0</v>
      </c>
      <c r="G70" s="48">
        <v>0</v>
      </c>
      <c r="H70" s="54">
        <v>0</v>
      </c>
    </row>
    <row r="71" spans="2:8" ht="20.100000000000001" customHeight="1">
      <c r="B71" s="57" t="s">
        <v>254</v>
      </c>
      <c r="C71" s="48">
        <v>0</v>
      </c>
      <c r="D71" s="48">
        <v>0</v>
      </c>
      <c r="E71" s="48">
        <v>0</v>
      </c>
      <c r="F71" s="52">
        <v>0</v>
      </c>
      <c r="G71" s="48">
        <v>0</v>
      </c>
      <c r="H71" s="54">
        <v>0</v>
      </c>
    </row>
    <row r="72" spans="2:8" ht="20.100000000000001" customHeight="1">
      <c r="B72" s="57" t="s">
        <v>253</v>
      </c>
      <c r="C72" s="48">
        <v>0</v>
      </c>
      <c r="D72" s="48">
        <v>0</v>
      </c>
      <c r="E72" s="48">
        <v>0</v>
      </c>
      <c r="F72" s="52">
        <v>0</v>
      </c>
      <c r="G72" s="48">
        <v>0</v>
      </c>
      <c r="H72" s="54">
        <v>0</v>
      </c>
    </row>
    <row r="73" spans="2:8" ht="20.100000000000001" customHeight="1">
      <c r="B73" s="57" t="s">
        <v>424</v>
      </c>
      <c r="C73" s="48">
        <v>0</v>
      </c>
      <c r="D73" s="48">
        <v>3628377.4</v>
      </c>
      <c r="E73" s="48">
        <v>3628377.4</v>
      </c>
      <c r="F73" s="52">
        <v>3628377.4</v>
      </c>
      <c r="G73" s="48">
        <v>3628377.4</v>
      </c>
      <c r="H73" s="54">
        <v>0</v>
      </c>
    </row>
    <row r="74" spans="2:8" ht="20.100000000000001" customHeight="1">
      <c r="B74" s="57" t="s">
        <v>252</v>
      </c>
      <c r="C74" s="48">
        <v>0</v>
      </c>
      <c r="D74" s="48">
        <v>0</v>
      </c>
      <c r="E74" s="48">
        <v>0</v>
      </c>
      <c r="F74" s="52">
        <v>0</v>
      </c>
      <c r="G74" s="48">
        <v>0</v>
      </c>
      <c r="H74" s="54">
        <v>0</v>
      </c>
    </row>
    <row r="75" spans="2:8" ht="20.100000000000001" customHeight="1">
      <c r="B75" s="57" t="s">
        <v>251</v>
      </c>
      <c r="C75" s="48">
        <v>0</v>
      </c>
      <c r="D75" s="48">
        <v>0</v>
      </c>
      <c r="E75" s="48">
        <v>0</v>
      </c>
      <c r="F75" s="52">
        <v>0</v>
      </c>
      <c r="G75" s="48">
        <v>0</v>
      </c>
      <c r="H75" s="54">
        <v>0</v>
      </c>
    </row>
    <row r="76" spans="2:8" ht="20.100000000000001" customHeight="1">
      <c r="B76" s="57" t="s">
        <v>250</v>
      </c>
      <c r="C76" s="48">
        <v>0</v>
      </c>
      <c r="D76" s="48">
        <v>0</v>
      </c>
      <c r="E76" s="48">
        <v>0</v>
      </c>
      <c r="F76" s="52">
        <v>0</v>
      </c>
      <c r="G76" s="48">
        <v>0</v>
      </c>
      <c r="H76" s="54">
        <v>0</v>
      </c>
    </row>
    <row r="77" spans="2:8" ht="20.100000000000001" customHeight="1">
      <c r="B77" s="57" t="s">
        <v>249</v>
      </c>
      <c r="C77" s="48">
        <v>0</v>
      </c>
      <c r="D77" s="48">
        <v>3628377.4</v>
      </c>
      <c r="E77" s="48">
        <v>3628377.4</v>
      </c>
      <c r="F77" s="52">
        <v>3628377.4</v>
      </c>
      <c r="G77" s="48">
        <v>3628377.4</v>
      </c>
      <c r="H77" s="54">
        <v>0</v>
      </c>
    </row>
    <row r="78" spans="2:8" ht="20.100000000000001" customHeight="1" thickBot="1">
      <c r="B78" s="58" t="s">
        <v>426</v>
      </c>
      <c r="C78" s="50">
        <v>1710863964</v>
      </c>
      <c r="D78" s="50">
        <v>489953664.74000001</v>
      </c>
      <c r="E78" s="50">
        <v>2200817628.7399998</v>
      </c>
      <c r="F78" s="53">
        <v>974595368.88999999</v>
      </c>
      <c r="G78" s="50">
        <v>913950056.23000002</v>
      </c>
      <c r="H78" s="70">
        <v>1226222259.8499999</v>
      </c>
    </row>
    <row r="80" spans="2:8" ht="3.95" customHeight="1">
      <c r="B80" s="100"/>
      <c r="C80" s="100"/>
      <c r="D80" s="100"/>
      <c r="E80" s="100"/>
      <c r="F80" s="100"/>
      <c r="G80" s="100"/>
      <c r="H80" s="100"/>
    </row>
    <row r="81" spans="2:2">
      <c r="B81" s="45" t="s">
        <v>170</v>
      </c>
    </row>
  </sheetData>
  <mergeCells count="11">
    <mergeCell ref="B2:H2"/>
    <mergeCell ref="B3:H3"/>
    <mergeCell ref="B4:H4"/>
    <mergeCell ref="B5:H5"/>
    <mergeCell ref="B6:H6"/>
    <mergeCell ref="B80:H80"/>
    <mergeCell ref="B7:H7"/>
    <mergeCell ref="B8:H8"/>
    <mergeCell ref="B10:B11"/>
    <mergeCell ref="C10:G10"/>
    <mergeCell ref="H10:H11"/>
  </mergeCells>
  <pageMargins left="0.70866141732283461" right="0.70866141732283461" top="0.74803149606299213" bottom="0.74803149606299213" header="0.31496062992125984" footer="0.31496062992125984"/>
  <pageSetup scale="3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6"/>
  <sheetViews>
    <sheetView showGridLines="0" zoomScale="70" zoomScaleNormal="70" workbookViewId="0">
      <selection activeCell="C18" sqref="C18"/>
    </sheetView>
  </sheetViews>
  <sheetFormatPr baseColWidth="10" defaultColWidth="11" defaultRowHeight="12.75"/>
  <cols>
    <col min="1" max="1" width="5.7109375" style="43" customWidth="1"/>
    <col min="2" max="2" width="91.7109375" style="43" bestFit="1" customWidth="1"/>
    <col min="3" max="3" width="18.7109375" style="43" customWidth="1"/>
    <col min="4" max="4" width="36.28515625" style="43" customWidth="1"/>
    <col min="5" max="8" width="18.7109375" style="43" customWidth="1"/>
    <col min="9" max="16384" width="11" style="43"/>
  </cols>
  <sheetData>
    <row r="1" spans="2:8" s="71" customFormat="1" ht="17.25"/>
    <row r="2" spans="2:8" s="72" customFormat="1" ht="17.25">
      <c r="B2" s="146" t="s">
        <v>163</v>
      </c>
      <c r="C2" s="146"/>
      <c r="D2" s="146"/>
      <c r="E2" s="146"/>
      <c r="F2" s="146"/>
      <c r="G2" s="146"/>
      <c r="H2" s="146"/>
    </row>
    <row r="3" spans="2:8" s="72" customFormat="1" ht="17.25">
      <c r="B3" s="146" t="s">
        <v>245</v>
      </c>
      <c r="C3" s="146"/>
      <c r="D3" s="146"/>
      <c r="E3" s="146"/>
      <c r="F3" s="146"/>
      <c r="G3" s="146"/>
      <c r="H3" s="146"/>
    </row>
    <row r="4" spans="2:8" s="72" customFormat="1" ht="17.25">
      <c r="B4" s="146" t="s">
        <v>292</v>
      </c>
      <c r="C4" s="146"/>
      <c r="D4" s="146"/>
      <c r="E4" s="146"/>
      <c r="F4" s="146"/>
      <c r="G4" s="146"/>
      <c r="H4" s="146"/>
    </row>
    <row r="5" spans="2:8" s="72" customFormat="1" ht="17.25">
      <c r="B5" s="146" t="s">
        <v>497</v>
      </c>
      <c r="C5" s="146"/>
      <c r="D5" s="146"/>
      <c r="E5" s="146"/>
      <c r="F5" s="146"/>
      <c r="G5" s="146"/>
      <c r="H5" s="146"/>
    </row>
    <row r="6" spans="2:8" s="72" customFormat="1" ht="17.25">
      <c r="B6" s="146" t="s">
        <v>1</v>
      </c>
      <c r="C6" s="146"/>
      <c r="D6" s="146"/>
      <c r="E6" s="146"/>
      <c r="F6" s="146"/>
      <c r="G6" s="146"/>
      <c r="H6" s="146"/>
    </row>
    <row r="7" spans="2:8" s="45" customFormat="1" ht="15">
      <c r="B7" s="100"/>
      <c r="C7" s="100"/>
      <c r="D7" s="100"/>
      <c r="E7" s="100"/>
      <c r="F7" s="100"/>
      <c r="G7" s="100"/>
      <c r="H7" s="100"/>
    </row>
    <row r="8" spans="2:8" s="56" customFormat="1" ht="15.75" thickBot="1">
      <c r="B8" s="55"/>
      <c r="C8" s="55"/>
      <c r="D8" s="55"/>
      <c r="E8" s="55"/>
      <c r="F8" s="55"/>
      <c r="G8" s="55"/>
      <c r="H8" s="55"/>
    </row>
    <row r="9" spans="2:8" s="73" customFormat="1" ht="14.25" thickBot="1">
      <c r="B9" s="142" t="s">
        <v>165</v>
      </c>
      <c r="C9" s="143" t="s">
        <v>244</v>
      </c>
      <c r="D9" s="144"/>
      <c r="E9" s="144"/>
      <c r="F9" s="144"/>
      <c r="G9" s="145"/>
      <c r="H9" s="142" t="s">
        <v>243</v>
      </c>
    </row>
    <row r="10" spans="2:8" s="73" customFormat="1" ht="14.25" thickBot="1">
      <c r="B10" s="148"/>
      <c r="C10" s="74" t="s">
        <v>167</v>
      </c>
      <c r="D10" s="75" t="s">
        <v>242</v>
      </c>
      <c r="E10" s="75" t="s">
        <v>241</v>
      </c>
      <c r="F10" s="75" t="s">
        <v>291</v>
      </c>
      <c r="G10" s="75" t="s">
        <v>169</v>
      </c>
      <c r="H10" s="148"/>
    </row>
    <row r="11" spans="2:8" s="80" customFormat="1" ht="15">
      <c r="B11" s="76" t="s">
        <v>290</v>
      </c>
      <c r="C11" s="77">
        <v>751589250</v>
      </c>
      <c r="D11" s="77">
        <v>4902974.43</v>
      </c>
      <c r="E11" s="77">
        <v>756492224.43000019</v>
      </c>
      <c r="F11" s="78">
        <v>340672072.24999994</v>
      </c>
      <c r="G11" s="77">
        <v>299760687.67999995</v>
      </c>
      <c r="H11" s="79">
        <v>415820152.17999995</v>
      </c>
    </row>
    <row r="12" spans="2:8" s="80" customFormat="1" ht="15">
      <c r="B12" s="64" t="s">
        <v>288</v>
      </c>
      <c r="C12" s="62">
        <v>498279999</v>
      </c>
      <c r="D12" s="62">
        <v>11201568.069999998</v>
      </c>
      <c r="E12" s="62">
        <v>509481567.06999999</v>
      </c>
      <c r="F12" s="81">
        <v>226010843.95000002</v>
      </c>
      <c r="G12" s="62">
        <v>198043888.49000001</v>
      </c>
      <c r="H12" s="82">
        <v>283470723.11999995</v>
      </c>
    </row>
    <row r="13" spans="2:8" s="80" customFormat="1" ht="15">
      <c r="B13" s="64" t="s">
        <v>287</v>
      </c>
      <c r="C13" s="62">
        <v>0</v>
      </c>
      <c r="D13" s="62">
        <v>0</v>
      </c>
      <c r="E13" s="62">
        <v>0</v>
      </c>
      <c r="F13" s="81">
        <v>0</v>
      </c>
      <c r="G13" s="62">
        <v>0</v>
      </c>
      <c r="H13" s="82">
        <v>0</v>
      </c>
    </row>
    <row r="14" spans="2:8" s="80" customFormat="1" ht="15">
      <c r="B14" s="64" t="s">
        <v>286</v>
      </c>
      <c r="C14" s="62">
        <v>0</v>
      </c>
      <c r="D14" s="62">
        <v>0</v>
      </c>
      <c r="E14" s="62">
        <v>0</v>
      </c>
      <c r="F14" s="81">
        <v>0</v>
      </c>
      <c r="G14" s="62">
        <v>0</v>
      </c>
      <c r="H14" s="82">
        <v>0</v>
      </c>
    </row>
    <row r="15" spans="2:8" s="80" customFormat="1" ht="15">
      <c r="B15" s="64" t="s">
        <v>285</v>
      </c>
      <c r="C15" s="62">
        <v>0</v>
      </c>
      <c r="D15" s="62">
        <v>0</v>
      </c>
      <c r="E15" s="62">
        <v>0</v>
      </c>
      <c r="F15" s="81">
        <v>0</v>
      </c>
      <c r="G15" s="62">
        <v>0</v>
      </c>
      <c r="H15" s="82">
        <v>0</v>
      </c>
    </row>
    <row r="16" spans="2:8" s="80" customFormat="1" ht="15">
      <c r="B16" s="64" t="s">
        <v>284</v>
      </c>
      <c r="C16" s="62">
        <v>0</v>
      </c>
      <c r="D16" s="62">
        <v>0</v>
      </c>
      <c r="E16" s="62">
        <v>0</v>
      </c>
      <c r="F16" s="81">
        <v>0</v>
      </c>
      <c r="G16" s="62">
        <v>0</v>
      </c>
      <c r="H16" s="82">
        <v>0</v>
      </c>
    </row>
    <row r="17" spans="2:8" s="80" customFormat="1" ht="15">
      <c r="B17" s="64" t="s">
        <v>283</v>
      </c>
      <c r="C17" s="62">
        <v>249309251</v>
      </c>
      <c r="D17" s="62">
        <v>-10695426.999999996</v>
      </c>
      <c r="E17" s="62">
        <v>238613824.00000006</v>
      </c>
      <c r="F17" s="81">
        <v>106443804.68000002</v>
      </c>
      <c r="G17" s="62">
        <v>93499375.570000008</v>
      </c>
      <c r="H17" s="82">
        <v>132170019.32000001</v>
      </c>
    </row>
    <row r="18" spans="2:8" s="80" customFormat="1" ht="30">
      <c r="B18" s="64" t="s">
        <v>282</v>
      </c>
      <c r="C18" s="62">
        <v>0</v>
      </c>
      <c r="D18" s="62">
        <v>0</v>
      </c>
      <c r="E18" s="62">
        <v>0</v>
      </c>
      <c r="F18" s="81">
        <v>0</v>
      </c>
      <c r="G18" s="62">
        <v>0</v>
      </c>
      <c r="H18" s="82">
        <v>0</v>
      </c>
    </row>
    <row r="19" spans="2:8" s="80" customFormat="1" ht="15">
      <c r="B19" s="64" t="s">
        <v>281</v>
      </c>
      <c r="C19" s="62">
        <v>0</v>
      </c>
      <c r="D19" s="62">
        <v>0</v>
      </c>
      <c r="E19" s="62">
        <v>0</v>
      </c>
      <c r="F19" s="81">
        <v>0</v>
      </c>
      <c r="G19" s="62">
        <v>0</v>
      </c>
      <c r="H19" s="82">
        <v>0</v>
      </c>
    </row>
    <row r="20" spans="2:8" s="80" customFormat="1" ht="15">
      <c r="B20" s="64" t="s">
        <v>280</v>
      </c>
      <c r="C20" s="62">
        <v>0</v>
      </c>
      <c r="D20" s="62">
        <v>0</v>
      </c>
      <c r="E20" s="62">
        <v>0</v>
      </c>
      <c r="F20" s="81">
        <v>0</v>
      </c>
      <c r="G20" s="62">
        <v>0</v>
      </c>
      <c r="H20" s="82">
        <v>0</v>
      </c>
    </row>
    <row r="21" spans="2:8" s="80" customFormat="1" ht="15">
      <c r="B21" s="64" t="s">
        <v>279</v>
      </c>
      <c r="C21" s="62">
        <v>4000000</v>
      </c>
      <c r="D21" s="62">
        <v>4396833.3599999994</v>
      </c>
      <c r="E21" s="62">
        <v>8396833.3599999994</v>
      </c>
      <c r="F21" s="81">
        <v>8217423.620000001</v>
      </c>
      <c r="G21" s="62">
        <v>8217423.620000001</v>
      </c>
      <c r="H21" s="82">
        <v>179409.74</v>
      </c>
    </row>
    <row r="22" spans="2:8" s="80" customFormat="1" ht="15">
      <c r="B22" s="76" t="s">
        <v>289</v>
      </c>
      <c r="C22" s="62">
        <v>0</v>
      </c>
      <c r="D22" s="62">
        <v>0</v>
      </c>
      <c r="E22" s="62">
        <v>0</v>
      </c>
      <c r="F22" s="81">
        <v>0</v>
      </c>
      <c r="G22" s="62">
        <v>0</v>
      </c>
      <c r="H22" s="82">
        <v>0</v>
      </c>
    </row>
    <row r="23" spans="2:8" s="80" customFormat="1" ht="15">
      <c r="B23" s="64" t="s">
        <v>288</v>
      </c>
      <c r="C23" s="62">
        <v>0</v>
      </c>
      <c r="D23" s="62">
        <v>0</v>
      </c>
      <c r="E23" s="62">
        <v>0</v>
      </c>
      <c r="F23" s="81">
        <v>0</v>
      </c>
      <c r="G23" s="62">
        <v>0</v>
      </c>
      <c r="H23" s="82">
        <v>0</v>
      </c>
    </row>
    <row r="24" spans="2:8" s="80" customFormat="1" ht="15">
      <c r="B24" s="64" t="s">
        <v>287</v>
      </c>
      <c r="C24" s="62">
        <v>0</v>
      </c>
      <c r="D24" s="62">
        <v>0</v>
      </c>
      <c r="E24" s="62">
        <v>0</v>
      </c>
      <c r="F24" s="81">
        <v>0</v>
      </c>
      <c r="G24" s="62">
        <v>0</v>
      </c>
      <c r="H24" s="82">
        <v>0</v>
      </c>
    </row>
    <row r="25" spans="2:8" s="80" customFormat="1" ht="15">
      <c r="B25" s="64" t="s">
        <v>286</v>
      </c>
      <c r="C25" s="62">
        <v>0</v>
      </c>
      <c r="D25" s="62">
        <v>0</v>
      </c>
      <c r="E25" s="62">
        <v>0</v>
      </c>
      <c r="F25" s="81">
        <v>0</v>
      </c>
      <c r="G25" s="62">
        <v>0</v>
      </c>
      <c r="H25" s="82">
        <v>0</v>
      </c>
    </row>
    <row r="26" spans="2:8" s="80" customFormat="1" ht="15">
      <c r="B26" s="64" t="s">
        <v>285</v>
      </c>
      <c r="C26" s="62">
        <v>0</v>
      </c>
      <c r="D26" s="62">
        <v>0</v>
      </c>
      <c r="E26" s="62">
        <v>0</v>
      </c>
      <c r="F26" s="81">
        <v>0</v>
      </c>
      <c r="G26" s="62">
        <v>0</v>
      </c>
      <c r="H26" s="82">
        <v>0</v>
      </c>
    </row>
    <row r="27" spans="2:8" s="80" customFormat="1" ht="15">
      <c r="B27" s="64" t="s">
        <v>284</v>
      </c>
      <c r="C27" s="62">
        <v>0</v>
      </c>
      <c r="D27" s="62">
        <v>0</v>
      </c>
      <c r="E27" s="62">
        <v>0</v>
      </c>
      <c r="F27" s="81">
        <v>0</v>
      </c>
      <c r="G27" s="62">
        <v>0</v>
      </c>
      <c r="H27" s="82">
        <v>0</v>
      </c>
    </row>
    <row r="28" spans="2:8" s="80" customFormat="1" ht="15">
      <c r="B28" s="64" t="s">
        <v>283</v>
      </c>
      <c r="C28" s="62">
        <v>0</v>
      </c>
      <c r="D28" s="62">
        <v>0</v>
      </c>
      <c r="E28" s="62">
        <v>0</v>
      </c>
      <c r="F28" s="81">
        <v>0</v>
      </c>
      <c r="G28" s="62">
        <v>0</v>
      </c>
      <c r="H28" s="82">
        <v>0</v>
      </c>
    </row>
    <row r="29" spans="2:8" s="80" customFormat="1" ht="30">
      <c r="B29" s="64" t="s">
        <v>282</v>
      </c>
      <c r="C29" s="62">
        <v>0</v>
      </c>
      <c r="D29" s="62">
        <v>0</v>
      </c>
      <c r="E29" s="62">
        <v>0</v>
      </c>
      <c r="F29" s="81">
        <v>0</v>
      </c>
      <c r="G29" s="62">
        <v>0</v>
      </c>
      <c r="H29" s="82">
        <v>0</v>
      </c>
    </row>
    <row r="30" spans="2:8" s="80" customFormat="1" ht="15">
      <c r="B30" s="64" t="s">
        <v>281</v>
      </c>
      <c r="C30" s="62">
        <v>0</v>
      </c>
      <c r="D30" s="62">
        <v>0</v>
      </c>
      <c r="E30" s="62">
        <v>0</v>
      </c>
      <c r="F30" s="81">
        <v>0</v>
      </c>
      <c r="G30" s="62">
        <v>0</v>
      </c>
      <c r="H30" s="82">
        <v>0</v>
      </c>
    </row>
    <row r="31" spans="2:8" s="80" customFormat="1" ht="15">
      <c r="B31" s="64" t="s">
        <v>280</v>
      </c>
      <c r="C31" s="62">
        <v>0</v>
      </c>
      <c r="D31" s="62">
        <v>0</v>
      </c>
      <c r="E31" s="62">
        <v>0</v>
      </c>
      <c r="F31" s="81">
        <v>0</v>
      </c>
      <c r="G31" s="62">
        <v>0</v>
      </c>
      <c r="H31" s="82">
        <v>0</v>
      </c>
    </row>
    <row r="32" spans="2:8" s="80" customFormat="1" ht="15">
      <c r="B32" s="64" t="s">
        <v>279</v>
      </c>
      <c r="C32" s="62">
        <v>0</v>
      </c>
      <c r="D32" s="62">
        <v>0</v>
      </c>
      <c r="E32" s="62">
        <v>0</v>
      </c>
      <c r="F32" s="81">
        <v>0</v>
      </c>
      <c r="G32" s="62">
        <v>0</v>
      </c>
      <c r="H32" s="82">
        <v>0</v>
      </c>
    </row>
    <row r="33" spans="2:8" s="80" customFormat="1" ht="15.75" thickBot="1">
      <c r="B33" s="83" t="s">
        <v>278</v>
      </c>
      <c r="C33" s="67">
        <f>C11+C22</f>
        <v>751589250</v>
      </c>
      <c r="D33" s="67">
        <f t="shared" ref="D33:H33" si="0">D11+D22</f>
        <v>4902974.43</v>
      </c>
      <c r="E33" s="67">
        <f t="shared" si="0"/>
        <v>756492224.43000019</v>
      </c>
      <c r="F33" s="67">
        <f t="shared" si="0"/>
        <v>340672072.24999994</v>
      </c>
      <c r="G33" s="67">
        <f>G11+G22</f>
        <v>299760687.67999995</v>
      </c>
      <c r="H33" s="67">
        <f t="shared" si="0"/>
        <v>415820152.17999995</v>
      </c>
    </row>
    <row r="34" spans="2:8" s="80" customFormat="1" ht="15">
      <c r="B34" s="68"/>
      <c r="C34" s="69"/>
      <c r="D34" s="69"/>
      <c r="E34" s="69"/>
      <c r="F34" s="69"/>
      <c r="G34" s="69"/>
      <c r="H34" s="69"/>
    </row>
    <row r="35" spans="2:8" s="45" customFormat="1" ht="15">
      <c r="B35" s="100"/>
      <c r="C35" s="100"/>
      <c r="D35" s="100"/>
      <c r="E35" s="100"/>
      <c r="F35" s="100"/>
      <c r="G35" s="100"/>
      <c r="H35" s="100"/>
    </row>
    <row r="36" spans="2:8" s="80" customFormat="1" ht="15" customHeight="1">
      <c r="B36" s="147" t="s">
        <v>171</v>
      </c>
      <c r="C36" s="147"/>
      <c r="D36" s="147"/>
      <c r="E36" s="147"/>
      <c r="F36" s="147"/>
      <c r="G36" s="147"/>
      <c r="H36" s="147"/>
    </row>
  </sheetData>
  <mergeCells count="11">
    <mergeCell ref="B2:H2"/>
    <mergeCell ref="B3:H3"/>
    <mergeCell ref="B4:H4"/>
    <mergeCell ref="B5:H5"/>
    <mergeCell ref="B6:H6"/>
    <mergeCell ref="B35:H35"/>
    <mergeCell ref="B36:H36"/>
    <mergeCell ref="B7:H7"/>
    <mergeCell ref="B9:B10"/>
    <mergeCell ref="C9:G9"/>
    <mergeCell ref="H9:H10"/>
  </mergeCells>
  <pageMargins left="0.7" right="0.7" top="0.75" bottom="0.75" header="0.3" footer="0.3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F1_ESFD</vt:lpstr>
      <vt:lpstr>F2_IADPOP</vt:lpstr>
      <vt:lpstr>F3_IAODF</vt:lpstr>
      <vt:lpstr>F4_BP</vt:lpstr>
      <vt:lpstr>F5_EAID </vt:lpstr>
      <vt:lpstr>F6a_EAEPED_COG</vt:lpstr>
      <vt:lpstr>F6b_EAEPED_CA</vt:lpstr>
      <vt:lpstr>F6c_EAEPED_CF</vt:lpstr>
      <vt:lpstr>F6d_EAEPED_CSP</vt:lpstr>
      <vt:lpstr>'F1_ESFD'!Área_de_impresión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Maria Montserrat Terrazas Medina</cp:lastModifiedBy>
  <cp:lastPrinted>2024-07-22T18:17:49Z</cp:lastPrinted>
  <dcterms:created xsi:type="dcterms:W3CDTF">2022-05-12T13:53:34Z</dcterms:created>
  <dcterms:modified xsi:type="dcterms:W3CDTF">2024-07-22T18:19:57Z</dcterms:modified>
</cp:coreProperties>
</file>